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035" windowHeight="120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W79" i="1" l="1"/>
  <c r="S79" i="1" s="1"/>
  <c r="V79" i="1"/>
  <c r="R79" i="1"/>
  <c r="P79" i="1"/>
  <c r="T79" i="1"/>
  <c r="R78" i="1"/>
  <c r="T78" i="1"/>
  <c r="V78" i="1"/>
  <c r="AA79" i="1" l="1"/>
  <c r="P78" i="1"/>
  <c r="W78" i="1"/>
  <c r="S78" i="1" l="1"/>
  <c r="AA78" i="1" s="1"/>
  <c r="AB78" i="1" s="1"/>
  <c r="AB79" i="1" s="1"/>
  <c r="C77" i="1"/>
  <c r="C75" i="1" l="1"/>
  <c r="C74" i="1" l="1"/>
  <c r="G74" i="1" s="1"/>
  <c r="C72" i="1"/>
  <c r="G72" i="1" s="1"/>
  <c r="C73" i="1"/>
  <c r="G73" i="1" s="1"/>
  <c r="G75" i="1"/>
  <c r="C76" i="1"/>
  <c r="G76" i="1" s="1"/>
  <c r="G77" i="1"/>
  <c r="C78" i="1"/>
  <c r="G78" i="1" s="1"/>
  <c r="C70" i="1" l="1"/>
  <c r="G70" i="1"/>
  <c r="C68" i="1" l="1"/>
  <c r="G68" i="1" s="1"/>
  <c r="C69" i="1"/>
  <c r="G69" i="1" s="1"/>
  <c r="C71" i="1"/>
  <c r="G71" i="1" s="1"/>
  <c r="C41" i="1" l="1"/>
  <c r="C52" i="1" l="1"/>
  <c r="G52" i="1" s="1"/>
  <c r="C53" i="1"/>
  <c r="G53" i="1" s="1"/>
  <c r="C54" i="1"/>
  <c r="G54" i="1"/>
  <c r="C55" i="1"/>
  <c r="G55" i="1" s="1"/>
  <c r="C56" i="1"/>
  <c r="G56" i="1" s="1"/>
  <c r="C57" i="1"/>
  <c r="G57" i="1"/>
  <c r="C58" i="1"/>
  <c r="G58" i="1" s="1"/>
  <c r="C59" i="1"/>
  <c r="G59" i="1"/>
  <c r="C60" i="1"/>
  <c r="G60" i="1" s="1"/>
  <c r="C51" i="1"/>
  <c r="C61" i="1" l="1"/>
  <c r="G61" i="1" s="1"/>
  <c r="C62" i="1"/>
  <c r="G62" i="1" s="1"/>
  <c r="C63" i="1"/>
  <c r="G63" i="1" s="1"/>
  <c r="C64" i="1"/>
  <c r="G64" i="1" s="1"/>
  <c r="C65" i="1"/>
  <c r="G65" i="1" s="1"/>
  <c r="C66" i="1"/>
  <c r="G66" i="1" s="1"/>
  <c r="C67" i="1"/>
  <c r="G67" i="1" s="1"/>
  <c r="C45" i="1"/>
  <c r="C44" i="1"/>
  <c r="G44" i="1" s="1"/>
  <c r="C42" i="1"/>
  <c r="G42" i="1" s="1"/>
  <c r="C43" i="1" l="1"/>
  <c r="G43" i="1" s="1"/>
  <c r="G45" i="1"/>
  <c r="C46" i="1"/>
  <c r="G46" i="1" s="1"/>
  <c r="C47" i="1"/>
  <c r="G47" i="1" s="1"/>
  <c r="C48" i="1"/>
  <c r="G48" i="1" s="1"/>
  <c r="C49" i="1"/>
  <c r="G49" i="1" s="1"/>
  <c r="C50" i="1"/>
  <c r="G50" i="1" s="1"/>
  <c r="G51" i="1"/>
  <c r="C35" i="1" l="1"/>
  <c r="G35" i="1" s="1"/>
  <c r="C36" i="1"/>
  <c r="G36" i="1" s="1"/>
  <c r="C37" i="1"/>
  <c r="G37" i="1" s="1"/>
  <c r="C38" i="1"/>
  <c r="G38" i="1" s="1"/>
  <c r="C39" i="1"/>
  <c r="G39" i="1" s="1"/>
  <c r="C40" i="1"/>
  <c r="G40" i="1" s="1"/>
  <c r="G41" i="1"/>
  <c r="C29" i="1" l="1"/>
  <c r="G29" i="1" s="1"/>
  <c r="C30" i="1"/>
  <c r="G30" i="1" s="1"/>
  <c r="C31" i="1"/>
  <c r="G31" i="1" s="1"/>
  <c r="C32" i="1"/>
  <c r="G32" i="1" s="1"/>
  <c r="C33" i="1"/>
  <c r="G33" i="1" s="1"/>
  <c r="C34" i="1"/>
  <c r="G34" i="1" s="1"/>
  <c r="H4" i="1" l="1"/>
  <c r="F5" i="1"/>
  <c r="H5" i="1" s="1"/>
  <c r="C5" i="1"/>
  <c r="G5" i="1" s="1"/>
  <c r="C6" i="1"/>
  <c r="G6" i="1" s="1"/>
  <c r="C7" i="1"/>
  <c r="G7" i="1" s="1"/>
  <c r="C8" i="1"/>
  <c r="G8" i="1" s="1"/>
  <c r="C9" i="1"/>
  <c r="G9" i="1" s="1"/>
  <c r="C10" i="1"/>
  <c r="G10" i="1" s="1"/>
  <c r="C11" i="1"/>
  <c r="G11" i="1" s="1"/>
  <c r="C12" i="1"/>
  <c r="G12" i="1" s="1"/>
  <c r="C13" i="1"/>
  <c r="G13" i="1" s="1"/>
  <c r="C14" i="1"/>
  <c r="G14" i="1" s="1"/>
  <c r="C15" i="1"/>
  <c r="G15" i="1" s="1"/>
  <c r="C16" i="1"/>
  <c r="G16" i="1" s="1"/>
  <c r="C17" i="1"/>
  <c r="G17" i="1" s="1"/>
  <c r="C18" i="1"/>
  <c r="G18" i="1" s="1"/>
  <c r="C19" i="1"/>
  <c r="G19" i="1" s="1"/>
  <c r="C20" i="1"/>
  <c r="G20" i="1" s="1"/>
  <c r="C21" i="1"/>
  <c r="G21" i="1" s="1"/>
  <c r="C22" i="1"/>
  <c r="G22" i="1" s="1"/>
  <c r="C23" i="1"/>
  <c r="G23" i="1" s="1"/>
  <c r="C24" i="1"/>
  <c r="G24" i="1" s="1"/>
  <c r="C25" i="1"/>
  <c r="G25" i="1" s="1"/>
  <c r="C26" i="1"/>
  <c r="G26" i="1" s="1"/>
  <c r="C27" i="1"/>
  <c r="G27" i="1" s="1"/>
  <c r="C28" i="1"/>
  <c r="G28" i="1" s="1"/>
  <c r="C4" i="1"/>
  <c r="G4" i="1" s="1"/>
  <c r="F6" i="1" l="1"/>
  <c r="F7" i="1" l="1"/>
  <c r="H6" i="1"/>
  <c r="F8" i="1" l="1"/>
  <c r="H7" i="1"/>
  <c r="F9" i="1" l="1"/>
  <c r="H8" i="1"/>
  <c r="F10" i="1" l="1"/>
  <c r="H9" i="1"/>
  <c r="F11" i="1" l="1"/>
  <c r="H10" i="1"/>
  <c r="F12" i="1" l="1"/>
  <c r="H11" i="1"/>
  <c r="F13" i="1" l="1"/>
  <c r="H12" i="1"/>
  <c r="F14" i="1" l="1"/>
  <c r="H13" i="1"/>
  <c r="F15" i="1" l="1"/>
  <c r="H14" i="1"/>
  <c r="F16" i="1" l="1"/>
  <c r="H15" i="1"/>
  <c r="F17" i="1" l="1"/>
  <c r="H16" i="1"/>
  <c r="F18" i="1" l="1"/>
  <c r="H17" i="1"/>
  <c r="F19" i="1" l="1"/>
  <c r="H18" i="1"/>
  <c r="F20" i="1" l="1"/>
  <c r="H19" i="1"/>
  <c r="F21" i="1" l="1"/>
  <c r="H20" i="1"/>
  <c r="F22" i="1" l="1"/>
  <c r="H21" i="1"/>
  <c r="F23" i="1" l="1"/>
  <c r="H22" i="1"/>
  <c r="F24" i="1" l="1"/>
  <c r="H23" i="1"/>
  <c r="F25" i="1" l="1"/>
  <c r="H24" i="1"/>
  <c r="F26" i="1" l="1"/>
  <c r="H25" i="1"/>
  <c r="F27" i="1" l="1"/>
  <c r="H26" i="1"/>
  <c r="F28" i="1" l="1"/>
  <c r="H27" i="1"/>
  <c r="H28" i="1" l="1"/>
  <c r="F29" i="1"/>
  <c r="F30" i="1" l="1"/>
  <c r="H30" i="1" s="1"/>
  <c r="H29" i="1"/>
  <c r="F31" i="1" l="1"/>
  <c r="F32" i="1" s="1"/>
  <c r="H31" i="1" l="1"/>
  <c r="F33" i="1"/>
  <c r="H32" i="1"/>
  <c r="F34" i="1" l="1"/>
  <c r="H33" i="1"/>
  <c r="H34" i="1" l="1"/>
  <c r="F35" i="1"/>
  <c r="H35" i="1" l="1"/>
  <c r="F36" i="1"/>
  <c r="H36" i="1" l="1"/>
  <c r="F37" i="1"/>
  <c r="H37" i="1" l="1"/>
  <c r="F38" i="1"/>
  <c r="H38" i="1" l="1"/>
  <c r="F39" i="1"/>
  <c r="H39" i="1" l="1"/>
  <c r="F40" i="1"/>
  <c r="H40" i="1" l="1"/>
  <c r="F41" i="1"/>
  <c r="F42" i="1" s="1"/>
  <c r="H42" i="1" s="1"/>
  <c r="H41" i="1" l="1"/>
  <c r="F43" i="1" l="1"/>
  <c r="F44" i="1" s="1"/>
  <c r="H44" i="1" s="1"/>
  <c r="H43" i="1" l="1"/>
  <c r="F45" i="1" l="1"/>
  <c r="H45" i="1" l="1"/>
  <c r="F46" i="1"/>
  <c r="H46" i="1" l="1"/>
  <c r="F47" i="1"/>
  <c r="H47" i="1" l="1"/>
  <c r="F48" i="1"/>
  <c r="F49" i="1" l="1"/>
  <c r="H48" i="1"/>
  <c r="H49" i="1" l="1"/>
  <c r="F50" i="1"/>
  <c r="H50" i="1" l="1"/>
  <c r="F51" i="1"/>
  <c r="F52" i="1" s="1"/>
  <c r="H52" i="1" l="1"/>
  <c r="F53" i="1"/>
  <c r="H51" i="1"/>
  <c r="H53" i="1" l="1"/>
  <c r="F54" i="1"/>
  <c r="H54" i="1" l="1"/>
  <c r="F55" i="1"/>
  <c r="H55" i="1" l="1"/>
  <c r="F56" i="1"/>
  <c r="H56" i="1" l="1"/>
  <c r="F57" i="1"/>
  <c r="D57" i="1" l="1"/>
  <c r="H57" i="1"/>
  <c r="F58" i="1"/>
  <c r="D58" i="1" l="1"/>
  <c r="H58" i="1"/>
  <c r="F59" i="1"/>
  <c r="D59" i="1" l="1"/>
  <c r="H59" i="1"/>
  <c r="F60" i="1"/>
  <c r="H60" i="1" l="1"/>
  <c r="D60" i="1"/>
  <c r="F61" i="1"/>
  <c r="D61" i="1" l="1"/>
  <c r="F62" i="1"/>
  <c r="H61" i="1"/>
  <c r="D62" i="1" l="1"/>
  <c r="H62" i="1"/>
  <c r="F63" i="1"/>
  <c r="D63" i="1" l="1"/>
  <c r="H63" i="1"/>
  <c r="F64" i="1"/>
  <c r="D64" i="1" l="1"/>
  <c r="H64" i="1"/>
  <c r="F65" i="1"/>
  <c r="D65" i="1" l="1"/>
  <c r="F66" i="1"/>
  <c r="H65" i="1"/>
  <c r="D66" i="1" l="1"/>
  <c r="H66" i="1"/>
  <c r="F67" i="1"/>
  <c r="D67" i="1" l="1"/>
  <c r="F68" i="1"/>
  <c r="H67" i="1"/>
  <c r="D68" i="1" l="1"/>
  <c r="F69" i="1"/>
  <c r="H68" i="1"/>
  <c r="D69" i="1" l="1"/>
  <c r="F70" i="1"/>
  <c r="H69" i="1"/>
  <c r="F71" i="1" l="1"/>
  <c r="D70" i="1"/>
  <c r="H70" i="1"/>
  <c r="H71" i="1" l="1"/>
  <c r="D71" i="1"/>
  <c r="F72" i="1"/>
  <c r="D72" i="1" l="1"/>
  <c r="F73" i="1"/>
  <c r="H72" i="1"/>
  <c r="H73" i="1" l="1"/>
  <c r="F74" i="1"/>
  <c r="D73" i="1"/>
  <c r="F75" i="1" l="1"/>
  <c r="D74" i="1"/>
  <c r="H74" i="1"/>
  <c r="D75" i="1" l="1"/>
  <c r="H75" i="1"/>
  <c r="F76" i="1"/>
  <c r="H76" i="1" l="1"/>
  <c r="F77" i="1"/>
  <c r="D76" i="1"/>
  <c r="F78" i="1" l="1"/>
  <c r="H77" i="1"/>
  <c r="D77" i="1"/>
  <c r="H78" i="1" l="1"/>
  <c r="D78" i="1"/>
</calcChain>
</file>

<file path=xl/sharedStrings.xml><?xml version="1.0" encoding="utf-8"?>
<sst xmlns="http://schemas.openxmlformats.org/spreadsheetml/2006/main" count="52" uniqueCount="33">
  <si>
    <t>TANKOVANÉ</t>
  </si>
  <si>
    <t>SPOTREBA</t>
  </si>
  <si>
    <t>KM (tachometer)       KM (aktuálne)              aktuálne    celkove      aktuálna    celková      datum</t>
  </si>
  <si>
    <t>-</t>
  </si>
  <si>
    <t>11.6.1011</t>
  </si>
  <si>
    <t>cena</t>
  </si>
  <si>
    <t>Slovensko</t>
  </si>
  <si>
    <t xml:space="preserve">  1€=25,51</t>
  </si>
  <si>
    <t xml:space="preserve">  1€=25,135</t>
  </si>
  <si>
    <t xml:space="preserve">  1€=25,24</t>
  </si>
  <si>
    <t>29.3.20013</t>
  </si>
  <si>
    <t xml:space="preserve">  1€=25,83</t>
  </si>
  <si>
    <t>Slovensko 1</t>
  </si>
  <si>
    <t xml:space="preserve">  1€=25,950</t>
  </si>
  <si>
    <t>plyn</t>
  </si>
  <si>
    <t>start</t>
  </si>
  <si>
    <t>PLYN</t>
  </si>
  <si>
    <t>KM (tach.)</t>
  </si>
  <si>
    <t>KM (aktu.)</t>
  </si>
  <si>
    <t>tankovane</t>
  </si>
  <si>
    <t>aktualne</t>
  </si>
  <si>
    <t>celkove</t>
  </si>
  <si>
    <t>spotreba</t>
  </si>
  <si>
    <t>celková</t>
  </si>
  <si>
    <t>benzín(x)</t>
  </si>
  <si>
    <t>koeficient</t>
  </si>
  <si>
    <t>dátum</t>
  </si>
  <si>
    <t>ušetrené</t>
  </si>
  <si>
    <t>(plyn)</t>
  </si>
  <si>
    <t>(benzín)</t>
  </si>
  <si>
    <t>ušetrené celkove</t>
  </si>
  <si>
    <t>&lt;-- koeficient priemernej spotreby (benzín)</t>
  </si>
  <si>
    <t>benz.(x-all)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</si>
</sst>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\ [$€-1]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/>
    <xf numFmtId="0" fontId="0" fillId="0" borderId="4" xfId="0" applyBorder="1"/>
    <xf numFmtId="0" fontId="0" fillId="0" borderId="5" xfId="0" applyBorder="1"/>
    <xf numFmtId="43" fontId="0" fillId="0" borderId="5" xfId="1" applyFont="1" applyBorder="1"/>
    <xf numFmtId="0" fontId="0" fillId="0" borderId="6" xfId="0" applyBorder="1"/>
    <xf numFmtId="43" fontId="0" fillId="0" borderId="6" xfId="1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Fill="1" applyBorder="1"/>
    <xf numFmtId="43" fontId="0" fillId="0" borderId="6" xfId="1" applyFont="1" applyFill="1" applyBorder="1"/>
    <xf numFmtId="0" fontId="0" fillId="0" borderId="7" xfId="0" applyBorder="1"/>
    <xf numFmtId="0" fontId="0" fillId="0" borderId="8" xfId="0" applyBorder="1"/>
    <xf numFmtId="14" fontId="0" fillId="0" borderId="8" xfId="0" applyNumberFormat="1" applyBorder="1"/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0" xfId="0" applyNumberFormat="1" applyBorder="1" applyAlignment="1">
      <alignment horizontal="center"/>
    </xf>
    <xf numFmtId="164" fontId="0" fillId="0" borderId="0" xfId="0" applyNumberFormat="1"/>
    <xf numFmtId="0" fontId="0" fillId="0" borderId="16" xfId="0" applyBorder="1"/>
    <xf numFmtId="43" fontId="0" fillId="0" borderId="6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14" fontId="0" fillId="0" borderId="18" xfId="0" applyNumberFormat="1" applyBorder="1"/>
    <xf numFmtId="14" fontId="0" fillId="0" borderId="3" xfId="0" applyNumberFormat="1" applyBorder="1"/>
    <xf numFmtId="0" fontId="0" fillId="0" borderId="0" xfId="0" applyFill="1" applyBorder="1"/>
    <xf numFmtId="0" fontId="0" fillId="0" borderId="20" xfId="0" applyBorder="1"/>
    <xf numFmtId="0" fontId="0" fillId="0" borderId="21" xfId="0" applyBorder="1"/>
    <xf numFmtId="2" fontId="0" fillId="0" borderId="21" xfId="0" applyNumberFormat="1" applyBorder="1"/>
    <xf numFmtId="14" fontId="0" fillId="0" borderId="21" xfId="0" applyNumberFormat="1" applyBorder="1"/>
    <xf numFmtId="0" fontId="0" fillId="0" borderId="23" xfId="0" applyBorder="1"/>
    <xf numFmtId="0" fontId="0" fillId="0" borderId="24" xfId="0" applyBorder="1"/>
    <xf numFmtId="2" fontId="0" fillId="0" borderId="24" xfId="0" applyNumberFormat="1" applyBorder="1"/>
    <xf numFmtId="14" fontId="0" fillId="0" borderId="24" xfId="0" applyNumberForma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4" xfId="0" applyFill="1" applyBorder="1"/>
    <xf numFmtId="2" fontId="0" fillId="0" borderId="16" xfId="0" applyNumberFormat="1" applyBorder="1"/>
    <xf numFmtId="2" fontId="0" fillId="0" borderId="14" xfId="0" applyNumberFormat="1" applyBorder="1"/>
    <xf numFmtId="2" fontId="0" fillId="0" borderId="19" xfId="0" applyNumberFormat="1" applyBorder="1"/>
    <xf numFmtId="2" fontId="0" fillId="0" borderId="0" xfId="0" applyNumberFormat="1"/>
    <xf numFmtId="2" fontId="0" fillId="0" borderId="26" xfId="0" applyNumberFormat="1" applyFill="1" applyBorder="1"/>
    <xf numFmtId="2" fontId="0" fillId="0" borderId="19" xfId="0" applyNumberFormat="1" applyFill="1" applyBorder="1"/>
    <xf numFmtId="2" fontId="0" fillId="0" borderId="0" xfId="0" applyNumberFormat="1" applyFill="1" applyBorder="1"/>
    <xf numFmtId="2" fontId="0" fillId="0" borderId="22" xfId="0" applyNumberFormat="1" applyBorder="1"/>
    <xf numFmtId="2" fontId="0" fillId="0" borderId="25" xfId="0" applyNumberFormat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Spotreba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6"/>
          <c:order val="0"/>
          <c:tx>
            <c:v>Priebežná spotreba</c:v>
          </c:tx>
          <c:marker>
            <c:symbol val="none"/>
          </c:marker>
          <c:val>
            <c:numRef>
              <c:f>List1!$G$4:$G$77</c:f>
              <c:numCache>
                <c:formatCode>_(* #,##0.00_);_(* \(#,##0.00\);_(* "-"??_);_(@_)</c:formatCode>
                <c:ptCount val="74"/>
                <c:pt idx="0">
                  <c:v>5.8203125</c:v>
                </c:pt>
                <c:pt idx="1">
                  <c:v>6.8431771894093689</c:v>
                </c:pt>
                <c:pt idx="2">
                  <c:v>5.3921568627450975</c:v>
                </c:pt>
                <c:pt idx="3">
                  <c:v>6.3818525519848768</c:v>
                </c:pt>
                <c:pt idx="4">
                  <c:v>6.1428571428571432</c:v>
                </c:pt>
                <c:pt idx="5">
                  <c:v>6.0065466448445175</c:v>
                </c:pt>
                <c:pt idx="6">
                  <c:v>5.5807504078303429</c:v>
                </c:pt>
                <c:pt idx="7">
                  <c:v>5.476489028213166</c:v>
                </c:pt>
                <c:pt idx="8">
                  <c:v>5.7147239263803682</c:v>
                </c:pt>
                <c:pt idx="9">
                  <c:v>5.3888888888888884</c:v>
                </c:pt>
                <c:pt idx="10">
                  <c:v>6.0301624129930396</c:v>
                </c:pt>
                <c:pt idx="11">
                  <c:v>6.3973412112259975</c:v>
                </c:pt>
                <c:pt idx="12">
                  <c:v>5.4592496765847347</c:v>
                </c:pt>
                <c:pt idx="13">
                  <c:v>5.8760757314974184</c:v>
                </c:pt>
                <c:pt idx="14">
                  <c:v>5.612557427258805</c:v>
                </c:pt>
                <c:pt idx="15">
                  <c:v>6.1464566929133859</c:v>
                </c:pt>
                <c:pt idx="16">
                  <c:v>6.1209964412811386</c:v>
                </c:pt>
                <c:pt idx="17">
                  <c:v>5.9831546707503831</c:v>
                </c:pt>
                <c:pt idx="18">
                  <c:v>5.787362086258776</c:v>
                </c:pt>
                <c:pt idx="19">
                  <c:v>5.6704980842911876</c:v>
                </c:pt>
                <c:pt idx="20">
                  <c:v>5.9003831417624522</c:v>
                </c:pt>
                <c:pt idx="21">
                  <c:v>6.0466666666666669</c:v>
                </c:pt>
                <c:pt idx="22">
                  <c:v>5.933135215453194</c:v>
                </c:pt>
                <c:pt idx="23">
                  <c:v>6.0190114068441067</c:v>
                </c:pt>
                <c:pt idx="24">
                  <c:v>6.0453857791225412</c:v>
                </c:pt>
                <c:pt idx="25">
                  <c:v>5.8845029239766085</c:v>
                </c:pt>
                <c:pt idx="26">
                  <c:v>6.018779342723005</c:v>
                </c:pt>
                <c:pt idx="27">
                  <c:v>6.0428134556574928</c:v>
                </c:pt>
                <c:pt idx="28">
                  <c:v>5.8180535966149511</c:v>
                </c:pt>
                <c:pt idx="29">
                  <c:v>5.7936962750716328</c:v>
                </c:pt>
                <c:pt idx="30">
                  <c:v>5.6513888888888886</c:v>
                </c:pt>
                <c:pt idx="31">
                  <c:v>5.9393939393939403</c:v>
                </c:pt>
                <c:pt idx="32">
                  <c:v>5.6800554016620497</c:v>
                </c:pt>
                <c:pt idx="33">
                  <c:v>5.6702290076335879</c:v>
                </c:pt>
                <c:pt idx="34">
                  <c:v>5.672883787661406</c:v>
                </c:pt>
                <c:pt idx="35">
                  <c:v>5.9490740740740735</c:v>
                </c:pt>
                <c:pt idx="36">
                  <c:v>6.017804154302671</c:v>
                </c:pt>
                <c:pt idx="37">
                  <c:v>5.8780141843971627</c:v>
                </c:pt>
                <c:pt idx="38">
                  <c:v>5.9731258840169721</c:v>
                </c:pt>
                <c:pt idx="39">
                  <c:v>5.8743718592964829</c:v>
                </c:pt>
                <c:pt idx="40">
                  <c:v>6.3624772313296898</c:v>
                </c:pt>
                <c:pt idx="41">
                  <c:v>5.7752489331436703</c:v>
                </c:pt>
                <c:pt idx="42">
                  <c:v>5.8133561643835625</c:v>
                </c:pt>
                <c:pt idx="43">
                  <c:v>6.2589703588143522</c:v>
                </c:pt>
                <c:pt idx="44">
                  <c:v>5.8533886583679111</c:v>
                </c:pt>
                <c:pt idx="45">
                  <c:v>6.0777279521674128</c:v>
                </c:pt>
                <c:pt idx="46">
                  <c:v>5.7398753894081</c:v>
                </c:pt>
                <c:pt idx="47">
                  <c:v>5.7229437229437226</c:v>
                </c:pt>
                <c:pt idx="48">
                  <c:v>5.8431952662721898</c:v>
                </c:pt>
                <c:pt idx="49">
                  <c:v>6.0132743362831862</c:v>
                </c:pt>
                <c:pt idx="50">
                  <c:v>5.7776049766718511</c:v>
                </c:pt>
                <c:pt idx="51">
                  <c:v>5.8271604938271615</c:v>
                </c:pt>
                <c:pt idx="52">
                  <c:v>7.5027422303473497</c:v>
                </c:pt>
                <c:pt idx="53">
                  <c:v>4.5919075144508668</c:v>
                </c:pt>
                <c:pt idx="54">
                  <c:v>4.6589403973509933</c:v>
                </c:pt>
                <c:pt idx="55">
                  <c:v>4.7367802585193894</c:v>
                </c:pt>
                <c:pt idx="56">
                  <c:v>4.7732079905992943</c:v>
                </c:pt>
                <c:pt idx="57">
                  <c:v>4.7221556886227543</c:v>
                </c:pt>
                <c:pt idx="58">
                  <c:v>5.1824817518248167</c:v>
                </c:pt>
                <c:pt idx="59">
                  <c:v>5.8470209339774559</c:v>
                </c:pt>
                <c:pt idx="60">
                  <c:v>4.8640192539109508</c:v>
                </c:pt>
                <c:pt idx="61">
                  <c:v>5.2423780487804885</c:v>
                </c:pt>
                <c:pt idx="62">
                  <c:v>4.904336734693878</c:v>
                </c:pt>
                <c:pt idx="63">
                  <c:v>5.0708092485549141</c:v>
                </c:pt>
                <c:pt idx="64">
                  <c:v>6.8835877862595414</c:v>
                </c:pt>
                <c:pt idx="65">
                  <c:v>4.9376528117359415</c:v>
                </c:pt>
                <c:pt idx="66">
                  <c:v>4.3850267379679142</c:v>
                </c:pt>
                <c:pt idx="67">
                  <c:v>4.4124047878128403</c:v>
                </c:pt>
                <c:pt idx="68">
                  <c:v>4.5479452054794525</c:v>
                </c:pt>
                <c:pt idx="69">
                  <c:v>4.4773480662983429</c:v>
                </c:pt>
                <c:pt idx="70">
                  <c:v>4.4528710725893825</c:v>
                </c:pt>
                <c:pt idx="71">
                  <c:v>4.3620501635768809</c:v>
                </c:pt>
                <c:pt idx="72">
                  <c:v>4.8673965936739654</c:v>
                </c:pt>
                <c:pt idx="73">
                  <c:v>4.8134920634920642</c:v>
                </c:pt>
              </c:numCache>
            </c:numRef>
          </c:val>
          <c:smooth val="0"/>
        </c:ser>
        <c:ser>
          <c:idx val="7"/>
          <c:order val="1"/>
          <c:tx>
            <c:v>Celková spotreba</c:v>
          </c:tx>
          <c:marker>
            <c:symbol val="none"/>
          </c:marker>
          <c:val>
            <c:numRef>
              <c:f>List1!$H$4:$H$77</c:f>
              <c:numCache>
                <c:formatCode>_(* #,##0.00_);_(* \(#,##0.00\);_(* "-"??_);_(@_)</c:formatCode>
                <c:ptCount val="74"/>
                <c:pt idx="0">
                  <c:v>5.8203125</c:v>
                </c:pt>
                <c:pt idx="1">
                  <c:v>6.2643678160919531</c:v>
                </c:pt>
                <c:pt idx="2">
                  <c:v>5.9581181870338495</c:v>
                </c:pt>
                <c:pt idx="3">
                  <c:v>6.0567781690140841</c:v>
                </c:pt>
                <c:pt idx="4">
                  <c:v>6.0732835289932403</c:v>
                </c:pt>
                <c:pt idx="5">
                  <c:v>6.0613676212741074</c:v>
                </c:pt>
                <c:pt idx="6">
                  <c:v>5.9883519206939271</c:v>
                </c:pt>
                <c:pt idx="7">
                  <c:v>5.9184677937085377</c:v>
                </c:pt>
                <c:pt idx="8">
                  <c:v>5.8935211267605618</c:v>
                </c:pt>
                <c:pt idx="9">
                  <c:v>5.8334160463192708</c:v>
                </c:pt>
                <c:pt idx="10">
                  <c:v>5.8465101914762183</c:v>
                </c:pt>
                <c:pt idx="11">
                  <c:v>5.8986439256256107</c:v>
                </c:pt>
                <c:pt idx="12">
                  <c:v>5.8557910673732012</c:v>
                </c:pt>
                <c:pt idx="13">
                  <c:v>5.8571764429293518</c:v>
                </c:pt>
                <c:pt idx="14">
                  <c:v>5.8397379912663752</c:v>
                </c:pt>
                <c:pt idx="15">
                  <c:v>5.8596222562531892</c:v>
                </c:pt>
                <c:pt idx="16">
                  <c:v>5.8738051559331845</c:v>
                </c:pt>
                <c:pt idx="17">
                  <c:v>5.8802906448683014</c:v>
                </c:pt>
                <c:pt idx="18">
                  <c:v>5.8725743316398775</c:v>
                </c:pt>
                <c:pt idx="19">
                  <c:v>5.8602032838154807</c:v>
                </c:pt>
                <c:pt idx="20">
                  <c:v>5.8639233770840731</c:v>
                </c:pt>
                <c:pt idx="21">
                  <c:v>5.8713848247703302</c:v>
                </c:pt>
                <c:pt idx="22">
                  <c:v>5.874089016137428</c:v>
                </c:pt>
                <c:pt idx="23">
                  <c:v>5.8788851138794502</c:v>
                </c:pt>
                <c:pt idx="24">
                  <c:v>5.8855330715795819</c:v>
                </c:pt>
                <c:pt idx="25">
                  <c:v>5.8854921979233135</c:v>
                </c:pt>
                <c:pt idx="26">
                  <c:v>5.890256180780848</c:v>
                </c:pt>
                <c:pt idx="27">
                  <c:v>5.8956399740988559</c:v>
                </c:pt>
                <c:pt idx="28">
                  <c:v>5.8927810404864607</c:v>
                </c:pt>
                <c:pt idx="29">
                  <c:v>5.8893124028286277</c:v>
                </c:pt>
                <c:pt idx="30">
                  <c:v>5.8810203785275181</c:v>
                </c:pt>
                <c:pt idx="31">
                  <c:v>5.8845261385868337</c:v>
                </c:pt>
                <c:pt idx="32">
                  <c:v>5.8780229945817375</c:v>
                </c:pt>
                <c:pt idx="33">
                  <c:v>5.8721955814351778</c:v>
                </c:pt>
                <c:pt idx="34">
                  <c:v>5.866419989190538</c:v>
                </c:pt>
                <c:pt idx="35">
                  <c:v>5.8685883162625005</c:v>
                </c:pt>
                <c:pt idx="36">
                  <c:v>5.8725517241379315</c:v>
                </c:pt>
                <c:pt idx="37">
                  <c:v>5.8726993865030677</c:v>
                </c:pt>
                <c:pt idx="38">
                  <c:v>5.8753499832008069</c:v>
                </c:pt>
                <c:pt idx="39">
                  <c:v>5.8753286590709912</c:v>
                </c:pt>
                <c:pt idx="40">
                  <c:v>5.8849031611355755</c:v>
                </c:pt>
                <c:pt idx="41">
                  <c:v>5.8822112026819386</c:v>
                </c:pt>
                <c:pt idx="42">
                  <c:v>5.8808350444900759</c:v>
                </c:pt>
                <c:pt idx="43">
                  <c:v>5.8889521449382132</c:v>
                </c:pt>
                <c:pt idx="44">
                  <c:v>5.8881114308134972</c:v>
                </c:pt>
                <c:pt idx="45">
                  <c:v>5.8921703516462429</c:v>
                </c:pt>
                <c:pt idx="46">
                  <c:v>5.8891048753723156</c:v>
                </c:pt>
                <c:pt idx="47">
                  <c:v>5.8855713759666139</c:v>
                </c:pt>
                <c:pt idx="48">
                  <c:v>5.8847101972101976</c:v>
                </c:pt>
                <c:pt idx="49">
                  <c:v>5.8872782982735252</c:v>
                </c:pt>
                <c:pt idx="50">
                  <c:v>5.8852392655775621</c:v>
                </c:pt>
                <c:pt idx="51">
                  <c:v>5.8845670191483288</c:v>
                </c:pt>
                <c:pt idx="52">
                  <c:v>5.9094746320736142</c:v>
                </c:pt>
                <c:pt idx="53">
                  <c:v>5.8781660348332512</c:v>
                </c:pt>
                <c:pt idx="54">
                  <c:v>5.8485579500375255</c:v>
                </c:pt>
                <c:pt idx="55">
                  <c:v>5.823763725464504</c:v>
                </c:pt>
                <c:pt idx="56">
                  <c:v>5.800845936939246</c:v>
                </c:pt>
                <c:pt idx="57">
                  <c:v>5.7782406826452499</c:v>
                </c:pt>
                <c:pt idx="58">
                  <c:v>5.7701581957269816</c:v>
                </c:pt>
                <c:pt idx="59">
                  <c:v>5.7713219876139847</c:v>
                </c:pt>
                <c:pt idx="60">
                  <c:v>5.7533038594814192</c:v>
                </c:pt>
                <c:pt idx="61">
                  <c:v>5.745417754876355</c:v>
                </c:pt>
                <c:pt idx="62">
                  <c:v>5.7301836663971342</c:v>
                </c:pt>
                <c:pt idx="63">
                  <c:v>5.7198080814971455</c:v>
                </c:pt>
                <c:pt idx="64">
                  <c:v>5.7335116064807528</c:v>
                </c:pt>
                <c:pt idx="65">
                  <c:v>5.7191464948476352</c:v>
                </c:pt>
                <c:pt idx="66">
                  <c:v>5.6921779737968601</c:v>
                </c:pt>
                <c:pt idx="67">
                  <c:v>5.6672460941640344</c:v>
                </c:pt>
                <c:pt idx="68">
                  <c:v>5.646839684488751</c:v>
                </c:pt>
                <c:pt idx="69">
                  <c:v>5.6252195939044816</c:v>
                </c:pt>
                <c:pt idx="70">
                  <c:v>5.6035246706898976</c:v>
                </c:pt>
                <c:pt idx="71">
                  <c:v>5.5811119423553963</c:v>
                </c:pt>
                <c:pt idx="72">
                  <c:v>5.5697458152510855</c:v>
                </c:pt>
                <c:pt idx="73">
                  <c:v>5.5588291453448404</c:v>
                </c:pt>
              </c:numCache>
            </c:numRef>
          </c:val>
          <c:smooth val="0"/>
        </c:ser>
        <c:ser>
          <c:idx val="0"/>
          <c:order val="2"/>
          <c:tx>
            <c:v>Priemerná spotreba od leta 2012</c:v>
          </c:tx>
          <c:spPr>
            <a:ln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List1!$D$4:$D$77</c:f>
              <c:numCache>
                <c:formatCode>General</c:formatCode>
                <c:ptCount val="74"/>
                <c:pt idx="53" formatCode="_(* #,##0.00_);_(* \(#,##0.00\);_(* &quot;-&quot;??_);_(@_)">
                  <c:v>4.5919075144508437</c:v>
                </c:pt>
                <c:pt idx="54" formatCode="_(* #,##0.00_);_(* \(#,##0.00\);_(* &quot;-&quot;??_);_(@_)">
                  <c:v>4.6261998870694425</c:v>
                </c:pt>
                <c:pt idx="55" formatCode="_(* #,##0.00_);_(* \(#,##0.00\);_(* &quot;-&quot;??_);_(@_)">
                  <c:v>4.6620900076277572</c:v>
                </c:pt>
                <c:pt idx="56" formatCode="_(* #,##0.00_);_(* \(#,##0.00\);_(* &quot;-&quot;??_);_(@_)">
                  <c:v>4.6893175928591901</c:v>
                </c:pt>
                <c:pt idx="57" formatCode="_(* #,##0.00_);_(* \(#,##0.00\);_(* &quot;-&quot;??_);_(@_)">
                  <c:v>4.6956824512534707</c:v>
                </c:pt>
                <c:pt idx="58" formatCode="_(* #,##0.00_);_(* \(#,##0.00\);_(* &quot;-&quot;??_);_(@_)">
                  <c:v>4.7506177924217381</c:v>
                </c:pt>
                <c:pt idx="59" formatCode="_(* #,##0.00_);_(* \(#,##0.00\);_(* &quot;-&quot;??_);_(@_)">
                  <c:v>4.8749315318604989</c:v>
                </c:pt>
                <c:pt idx="60" formatCode="_(* #,##0.00_);_(* \(#,##0.00\);_(* &quot;-&quot;??_);_(@_)">
                  <c:v>4.8734939759036084</c:v>
                </c:pt>
                <c:pt idx="61" formatCode="_(* #,##0.00_);_(* \(#,##0.00\);_(* &quot;-&quot;??_);_(@_)">
                  <c:v>4.9082423894313543</c:v>
                </c:pt>
                <c:pt idx="62" formatCode="_(* #,##0.00_);_(* \(#,##0.00\);_(* &quot;-&quot;??_);_(@_)">
                  <c:v>4.9078471863706667</c:v>
                </c:pt>
                <c:pt idx="63" formatCode="_(* #,##0.00_);_(* \(#,##0.00\);_(* &quot;-&quot;??_);_(@_)">
                  <c:v>4.9212085308056803</c:v>
                </c:pt>
                <c:pt idx="64" formatCode="_(* #,##0.00_);_(* \(#,##0.00\);_(* &quot;-&quot;??_);_(@_)">
                  <c:v>5.0359214636323024</c:v>
                </c:pt>
                <c:pt idx="65" formatCode="_(* #,##0.00_);_(* \(#,##0.00\);_(* &quot;-&quot;??_);_(@_)">
                  <c:v>5.0277039460233031</c:v>
                </c:pt>
                <c:pt idx="66" formatCode="_(* #,##0.00_);_(* \(#,##0.00\);_(* &quot;-&quot;??_);_(@_)">
                  <c:v>4.9716338527572965</c:v>
                </c:pt>
                <c:pt idx="67" formatCode="_(* #,##0.00_);_(* \(#,##0.00\);_(* &quot;-&quot;??_);_(@_)">
                  <c:v>4.927466483327601</c:v>
                </c:pt>
                <c:pt idx="68" formatCode="_(* #,##0.00_);_(* \(#,##0.00\);_(* &quot;-&quot;??_);_(@_)">
                  <c:v>4.9008951406649599</c:v>
                </c:pt>
                <c:pt idx="69" formatCode="_(* #,##0.00_);_(* \(#,##0.00\);_(* &quot;-&quot;??_);_(@_)">
                  <c:v>4.8723261533874922</c:v>
                </c:pt>
                <c:pt idx="70" formatCode="_(* #,##0.00_);_(* \(#,##0.00\);_(* &quot;-&quot;??_);_(@_)">
                  <c:v>4.8453277545327733</c:v>
                </c:pt>
                <c:pt idx="71" formatCode="_(* #,##0.00_);_(* \(#,##0.00\);_(* &quot;-&quot;??_);_(@_)">
                  <c:v>4.8162810513207033</c:v>
                </c:pt>
                <c:pt idx="72" formatCode="_(* #,##0.00_);_(* \(#,##0.00\);_(* &quot;-&quot;??_);_(@_)">
                  <c:v>4.8188942098389198</c:v>
                </c:pt>
                <c:pt idx="73" formatCode="_(* #,##0.00_);_(* \(#,##0.00\);_(* &quot;-&quot;??_);_(@_)">
                  <c:v>4.818651618651618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022080"/>
        <c:axId val="95101696"/>
      </c:lineChart>
      <c:catAx>
        <c:axId val="95022080"/>
        <c:scaling>
          <c:orientation val="minMax"/>
        </c:scaling>
        <c:delete val="0"/>
        <c:axPos val="b"/>
        <c:minorGridlines/>
        <c:numFmt formatCode="General" sourceLinked="1"/>
        <c:majorTickMark val="none"/>
        <c:minorTickMark val="none"/>
        <c:tickLblPos val="nextTo"/>
        <c:crossAx val="95101696"/>
        <c:crosses val="autoZero"/>
        <c:auto val="1"/>
        <c:lblAlgn val="ctr"/>
        <c:lblOffset val="100"/>
        <c:noMultiLvlLbl val="0"/>
      </c:catAx>
      <c:valAx>
        <c:axId val="95101696"/>
        <c:scaling>
          <c:orientation val="minMax"/>
          <c:min val="4.4000000000000004"/>
        </c:scaling>
        <c:delete val="0"/>
        <c:axPos val="l"/>
        <c:majorGridlines/>
        <c:numFmt formatCode="_(* #,##0.00_);_(* \(#,##0.00\);_(* &quot;-&quot;??_);_(@_)" sourceLinked="1"/>
        <c:majorTickMark val="none"/>
        <c:minorTickMark val="none"/>
        <c:tickLblPos val="nextTo"/>
        <c:crossAx val="95022080"/>
        <c:crosses val="autoZero"/>
        <c:crossBetween val="between"/>
        <c:majorUnit val="0.1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134093051452683E-2"/>
          <c:y val="0.15391880382376838"/>
          <c:w val="0.93633085583928177"/>
          <c:h val="0.68673055145806927"/>
        </c:manualLayout>
      </c:layout>
      <c:lineChart>
        <c:grouping val="standard"/>
        <c:varyColors val="0"/>
        <c:ser>
          <c:idx val="0"/>
          <c:order val="0"/>
          <c:tx>
            <c:v>Cena benzínu</c:v>
          </c:tx>
          <c:marker>
            <c:symbol val="none"/>
          </c:marker>
          <c:val>
            <c:numRef>
              <c:f>List1!$K$32:$K$79</c:f>
              <c:numCache>
                <c:formatCode>General</c:formatCode>
                <c:ptCount val="48"/>
                <c:pt idx="0">
                  <c:v>34.4</c:v>
                </c:pt>
                <c:pt idx="1">
                  <c:v>34.4</c:v>
                </c:pt>
                <c:pt idx="2">
                  <c:v>34.4</c:v>
                </c:pt>
                <c:pt idx="3">
                  <c:v>34.4</c:v>
                </c:pt>
                <c:pt idx="4">
                  <c:v>33.9</c:v>
                </c:pt>
                <c:pt idx="5">
                  <c:v>33.9</c:v>
                </c:pt>
                <c:pt idx="6">
                  <c:v>34.9</c:v>
                </c:pt>
                <c:pt idx="7">
                  <c:v>34.5</c:v>
                </c:pt>
                <c:pt idx="8">
                  <c:v>34.5</c:v>
                </c:pt>
                <c:pt idx="9">
                  <c:v>34.5</c:v>
                </c:pt>
                <c:pt idx="10">
                  <c:v>34.1</c:v>
                </c:pt>
                <c:pt idx="11">
                  <c:v>34.5</c:v>
                </c:pt>
                <c:pt idx="12">
                  <c:v>37.24</c:v>
                </c:pt>
                <c:pt idx="13">
                  <c:v>34.5</c:v>
                </c:pt>
                <c:pt idx="14">
                  <c:v>35.299999999999997</c:v>
                </c:pt>
                <c:pt idx="15">
                  <c:v>35.4</c:v>
                </c:pt>
                <c:pt idx="16">
                  <c:v>36.4</c:v>
                </c:pt>
                <c:pt idx="17">
                  <c:v>36.9</c:v>
                </c:pt>
                <c:pt idx="18">
                  <c:v>36.9</c:v>
                </c:pt>
                <c:pt idx="19">
                  <c:v>37.299999999999997</c:v>
                </c:pt>
                <c:pt idx="20">
                  <c:v>36.700000000000003</c:v>
                </c:pt>
                <c:pt idx="21">
                  <c:v>36.299999999999997</c:v>
                </c:pt>
                <c:pt idx="22">
                  <c:v>35.799999999999997</c:v>
                </c:pt>
                <c:pt idx="23">
                  <c:v>36</c:v>
                </c:pt>
                <c:pt idx="24">
                  <c:v>38.71</c:v>
                </c:pt>
                <c:pt idx="25">
                  <c:v>36.5</c:v>
                </c:pt>
                <c:pt idx="26">
                  <c:v>37.9</c:v>
                </c:pt>
                <c:pt idx="27">
                  <c:v>37.200000000000003</c:v>
                </c:pt>
                <c:pt idx="28">
                  <c:v>36.299999999999997</c:v>
                </c:pt>
                <c:pt idx="29">
                  <c:v>35.5</c:v>
                </c:pt>
                <c:pt idx="30">
                  <c:v>35.200000000000003</c:v>
                </c:pt>
                <c:pt idx="31">
                  <c:v>38.36</c:v>
                </c:pt>
                <c:pt idx="32">
                  <c:v>34.9</c:v>
                </c:pt>
                <c:pt idx="33">
                  <c:v>34.9</c:v>
                </c:pt>
                <c:pt idx="34">
                  <c:v>35.9</c:v>
                </c:pt>
                <c:pt idx="35">
                  <c:v>35.9</c:v>
                </c:pt>
                <c:pt idx="36">
                  <c:v>39.26</c:v>
                </c:pt>
                <c:pt idx="37">
                  <c:v>35.9</c:v>
                </c:pt>
                <c:pt idx="38">
                  <c:v>34.9</c:v>
                </c:pt>
                <c:pt idx="39">
                  <c:v>36.5</c:v>
                </c:pt>
                <c:pt idx="40">
                  <c:v>36.9</c:v>
                </c:pt>
                <c:pt idx="41">
                  <c:v>39.700000000000003</c:v>
                </c:pt>
                <c:pt idx="42">
                  <c:v>36.5</c:v>
                </c:pt>
                <c:pt idx="43">
                  <c:v>36.200000000000003</c:v>
                </c:pt>
                <c:pt idx="44">
                  <c:v>35.9</c:v>
                </c:pt>
                <c:pt idx="45">
                  <c:v>34.9</c:v>
                </c:pt>
              </c:numCache>
            </c:numRef>
          </c:val>
          <c:smooth val="0"/>
        </c:ser>
        <c:ser>
          <c:idx val="1"/>
          <c:order val="1"/>
          <c:tx>
            <c:v>Cena plynu</c:v>
          </c:tx>
          <c:marker>
            <c:symbol val="none"/>
          </c:marker>
          <c:val>
            <c:numRef>
              <c:f>List1!$Y$32:$Y$79</c:f>
              <c:numCache>
                <c:formatCode>General</c:formatCode>
                <c:ptCount val="48"/>
                <c:pt idx="46">
                  <c:v>15.5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36000"/>
        <c:axId val="95141888"/>
      </c:lineChart>
      <c:catAx>
        <c:axId val="9513600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95141888"/>
        <c:crosses val="autoZero"/>
        <c:auto val="1"/>
        <c:lblAlgn val="ctr"/>
        <c:lblOffset val="100"/>
        <c:tickMarkSkip val="1"/>
        <c:noMultiLvlLbl val="0"/>
      </c:catAx>
      <c:valAx>
        <c:axId val="95141888"/>
        <c:scaling>
          <c:orientation val="minMax"/>
          <c:min val="1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1360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76199</xdr:colOff>
      <xdr:row>3</xdr:row>
      <xdr:rowOff>133350</xdr:rowOff>
    </xdr:from>
    <xdr:to>
      <xdr:col>27</xdr:col>
      <xdr:colOff>1114425</xdr:colOff>
      <xdr:row>35</xdr:row>
      <xdr:rowOff>152400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152400</xdr:colOff>
      <xdr:row>36</xdr:row>
      <xdr:rowOff>42861</xdr:rowOff>
    </xdr:from>
    <xdr:to>
      <xdr:col>27</xdr:col>
      <xdr:colOff>1123951</xdr:colOff>
      <xdr:row>56</xdr:row>
      <xdr:rowOff>190500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3"/>
  <sheetViews>
    <sheetView tabSelected="1" topLeftCell="F1" zoomScaleNormal="100" workbookViewId="0">
      <pane ySplit="2" topLeftCell="A48" activePane="bottomLeft" state="frozen"/>
      <selection pane="bottomLeft" activeCell="W3" sqref="W3"/>
    </sheetView>
  </sheetViews>
  <sheetFormatPr defaultRowHeight="15" x14ac:dyDescent="0.25"/>
  <cols>
    <col min="2" max="2" width="8.28515625" customWidth="1"/>
    <col min="4" max="4" width="9.42578125" customWidth="1"/>
    <col min="9" max="9" width="10.140625" bestFit="1" customWidth="1"/>
    <col min="10" max="10" width="10.140625" customWidth="1"/>
    <col min="13" max="13" width="10.28515625" customWidth="1"/>
    <col min="14" max="14" width="10" customWidth="1"/>
    <col min="19" max="19" width="16.28515625" bestFit="1" customWidth="1"/>
    <col min="22" max="22" width="11.7109375" customWidth="1"/>
    <col min="23" max="23" width="9.140625" customWidth="1"/>
    <col min="24" max="24" width="10.140625" bestFit="1" customWidth="1"/>
    <col min="27" max="27" width="16.28515625" style="48" bestFit="1" customWidth="1"/>
    <col min="28" max="28" width="18" style="48" customWidth="1"/>
  </cols>
  <sheetData>
    <row r="1" spans="1:28" ht="16.5" thickTop="1" thickBot="1" x14ac:dyDescent="0.3">
      <c r="A1" s="3"/>
      <c r="B1" s="4"/>
      <c r="C1" s="4"/>
      <c r="D1" s="4"/>
      <c r="E1" s="5" t="s">
        <v>0</v>
      </c>
      <c r="F1" s="4"/>
      <c r="G1" s="5" t="s">
        <v>1</v>
      </c>
      <c r="H1" s="4"/>
      <c r="I1" s="6"/>
      <c r="J1" s="2" t="s">
        <v>14</v>
      </c>
      <c r="O1" s="23" t="s">
        <v>16</v>
      </c>
      <c r="P1" s="26"/>
      <c r="Q1" s="26" t="s">
        <v>19</v>
      </c>
      <c r="R1" s="26"/>
      <c r="S1" s="26" t="s">
        <v>22</v>
      </c>
      <c r="T1" s="26"/>
      <c r="U1" s="26"/>
      <c r="V1" s="26"/>
      <c r="W1" s="26" t="s">
        <v>25</v>
      </c>
      <c r="X1" s="26"/>
      <c r="Y1" s="26" t="s">
        <v>5</v>
      </c>
      <c r="Z1" s="26"/>
      <c r="AA1" s="45" t="s">
        <v>27</v>
      </c>
      <c r="AB1" s="49" t="s">
        <v>30</v>
      </c>
    </row>
    <row r="2" spans="1:28" ht="16.5" thickTop="1" thickBot="1" x14ac:dyDescent="0.3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18" t="s">
        <v>5</v>
      </c>
      <c r="O2" s="1" t="s">
        <v>17</v>
      </c>
      <c r="P2" s="2" t="s">
        <v>18</v>
      </c>
      <c r="Q2" s="2" t="s">
        <v>20</v>
      </c>
      <c r="R2" s="2" t="s">
        <v>21</v>
      </c>
      <c r="S2" s="2" t="s">
        <v>20</v>
      </c>
      <c r="T2" s="2" t="s">
        <v>23</v>
      </c>
      <c r="U2" s="2" t="s">
        <v>24</v>
      </c>
      <c r="V2" s="33" t="s">
        <v>32</v>
      </c>
      <c r="W2" s="2">
        <v>5</v>
      </c>
      <c r="X2" s="2" t="s">
        <v>26</v>
      </c>
      <c r="Y2" s="2" t="s">
        <v>28</v>
      </c>
      <c r="Z2" s="44" t="s">
        <v>29</v>
      </c>
      <c r="AA2" s="46">
        <v>5.0999999999999996</v>
      </c>
      <c r="AB2" s="50" t="s">
        <v>31</v>
      </c>
    </row>
    <row r="3" spans="1:28" ht="16.5" thickTop="1" thickBot="1" x14ac:dyDescent="0.3">
      <c r="A3" s="3">
        <v>180</v>
      </c>
      <c r="B3" s="11" t="s">
        <v>3</v>
      </c>
      <c r="C3" s="12" t="s">
        <v>3</v>
      </c>
      <c r="D3" s="12" t="s">
        <v>3</v>
      </c>
      <c r="E3" s="12" t="s">
        <v>3</v>
      </c>
      <c r="F3" s="12" t="s">
        <v>3</v>
      </c>
      <c r="G3" s="12" t="s">
        <v>3</v>
      </c>
      <c r="H3" s="12" t="s">
        <v>3</v>
      </c>
      <c r="I3" s="12" t="s">
        <v>3</v>
      </c>
      <c r="J3" s="28"/>
      <c r="K3" s="18"/>
      <c r="O3" s="3">
        <v>52552</v>
      </c>
      <c r="P3" s="4" t="s">
        <v>3</v>
      </c>
      <c r="Q3" s="4" t="s">
        <v>3</v>
      </c>
      <c r="R3" s="4"/>
      <c r="S3" s="4" t="s">
        <v>3</v>
      </c>
      <c r="T3" s="4" t="s">
        <v>3</v>
      </c>
      <c r="U3" s="4" t="s">
        <v>3</v>
      </c>
      <c r="V3" s="4"/>
      <c r="W3" s="4" t="s">
        <v>3</v>
      </c>
      <c r="X3" s="32">
        <v>41585</v>
      </c>
      <c r="Y3" s="4">
        <v>15.9</v>
      </c>
      <c r="Z3" s="22" t="s">
        <v>3</v>
      </c>
      <c r="AA3" s="47">
        <v>0</v>
      </c>
      <c r="AB3" s="51">
        <v>0</v>
      </c>
    </row>
    <row r="4" spans="1:28" ht="16.5" thickTop="1" thickBot="1" x14ac:dyDescent="0.3">
      <c r="A4" s="7">
        <v>820</v>
      </c>
      <c r="B4" s="7"/>
      <c r="C4" s="7">
        <f>A4-A3</f>
        <v>640</v>
      </c>
      <c r="D4" s="7"/>
      <c r="E4" s="7">
        <v>37.25</v>
      </c>
      <c r="F4" s="7">
        <v>37.25</v>
      </c>
      <c r="G4" s="8">
        <f t="shared" ref="G4:G34" si="0">E4/(C4/100)</f>
        <v>5.8203125</v>
      </c>
      <c r="H4" s="8">
        <f>F4/((A4-180)/100)</f>
        <v>5.8203125</v>
      </c>
      <c r="I4" s="15"/>
      <c r="J4" s="29"/>
      <c r="K4" s="19"/>
    </row>
    <row r="5" spans="1:28" ht="15.75" thickBot="1" x14ac:dyDescent="0.3">
      <c r="A5" s="9">
        <v>1311</v>
      </c>
      <c r="B5" s="9"/>
      <c r="C5" s="9">
        <f t="shared" ref="C5:C34" si="1">A5-A4</f>
        <v>491</v>
      </c>
      <c r="D5" s="9"/>
      <c r="E5" s="9">
        <v>33.6</v>
      </c>
      <c r="F5" s="9">
        <f>F4+E5</f>
        <v>70.849999999999994</v>
      </c>
      <c r="G5" s="10">
        <f t="shared" si="0"/>
        <v>6.8431771894093689</v>
      </c>
      <c r="H5" s="10">
        <f t="shared" ref="H5:H27" si="2">F5/((A5-180)/100)</f>
        <v>6.2643678160919531</v>
      </c>
      <c r="I5" s="16"/>
      <c r="J5" s="30"/>
      <c r="K5" s="20"/>
    </row>
    <row r="6" spans="1:28" ht="15.75" thickBot="1" x14ac:dyDescent="0.3">
      <c r="A6" s="9">
        <v>1923</v>
      </c>
      <c r="B6" s="9"/>
      <c r="C6" s="9">
        <f t="shared" si="1"/>
        <v>612</v>
      </c>
      <c r="D6" s="9"/>
      <c r="E6" s="9">
        <v>33</v>
      </c>
      <c r="F6" s="9">
        <f t="shared" ref="F6:F34" si="3">F5+E6</f>
        <v>103.85</v>
      </c>
      <c r="G6" s="10">
        <f t="shared" si="0"/>
        <v>5.3921568627450975</v>
      </c>
      <c r="H6" s="10">
        <f t="shared" si="2"/>
        <v>5.9581181870338495</v>
      </c>
      <c r="I6" s="16"/>
      <c r="J6" s="30"/>
      <c r="K6" s="20"/>
    </row>
    <row r="7" spans="1:28" ht="15.75" thickBot="1" x14ac:dyDescent="0.3">
      <c r="A7" s="9">
        <v>2452</v>
      </c>
      <c r="B7" s="9"/>
      <c r="C7" s="9">
        <f t="shared" si="1"/>
        <v>529</v>
      </c>
      <c r="D7" s="9"/>
      <c r="E7" s="9">
        <v>33.76</v>
      </c>
      <c r="F7" s="9">
        <f t="shared" si="3"/>
        <v>137.60999999999999</v>
      </c>
      <c r="G7" s="10">
        <f t="shared" si="0"/>
        <v>6.3818525519848768</v>
      </c>
      <c r="H7" s="10">
        <f t="shared" si="2"/>
        <v>6.0567781690140841</v>
      </c>
      <c r="I7" s="16"/>
      <c r="J7" s="30"/>
      <c r="K7" s="20"/>
    </row>
    <row r="8" spans="1:28" ht="15.75" thickBot="1" x14ac:dyDescent="0.3">
      <c r="A8" s="9">
        <v>2991</v>
      </c>
      <c r="B8" s="9"/>
      <c r="C8" s="9">
        <f t="shared" si="1"/>
        <v>539</v>
      </c>
      <c r="D8" s="9"/>
      <c r="E8" s="9">
        <v>33.11</v>
      </c>
      <c r="F8" s="9">
        <f t="shared" si="3"/>
        <v>170.71999999999997</v>
      </c>
      <c r="G8" s="10">
        <f t="shared" si="0"/>
        <v>6.1428571428571432</v>
      </c>
      <c r="H8" s="10">
        <f t="shared" si="2"/>
        <v>6.0732835289932403</v>
      </c>
      <c r="I8" s="16"/>
      <c r="J8" s="30"/>
      <c r="K8" s="20"/>
    </row>
    <row r="9" spans="1:28" ht="15.75" thickBot="1" x14ac:dyDescent="0.3">
      <c r="A9" s="9">
        <v>3602</v>
      </c>
      <c r="B9" s="9"/>
      <c r="C9" s="9">
        <f t="shared" si="1"/>
        <v>611</v>
      </c>
      <c r="D9" s="9"/>
      <c r="E9" s="9">
        <v>36.700000000000003</v>
      </c>
      <c r="F9" s="9">
        <f t="shared" si="3"/>
        <v>207.41999999999996</v>
      </c>
      <c r="G9" s="10">
        <f t="shared" si="0"/>
        <v>6.0065466448445175</v>
      </c>
      <c r="H9" s="10">
        <f t="shared" si="2"/>
        <v>6.0613676212741074</v>
      </c>
      <c r="I9" s="16"/>
      <c r="J9" s="30"/>
      <c r="K9" s="20"/>
    </row>
    <row r="10" spans="1:28" ht="15.75" thickBot="1" x14ac:dyDescent="0.3">
      <c r="A10" s="9">
        <v>4215</v>
      </c>
      <c r="B10" s="9"/>
      <c r="C10" s="9">
        <f t="shared" si="1"/>
        <v>613</v>
      </c>
      <c r="D10" s="9"/>
      <c r="E10" s="9">
        <v>34.21</v>
      </c>
      <c r="F10" s="9">
        <f t="shared" si="3"/>
        <v>241.62999999999997</v>
      </c>
      <c r="G10" s="10">
        <f t="shared" si="0"/>
        <v>5.5807504078303429</v>
      </c>
      <c r="H10" s="10">
        <f t="shared" si="2"/>
        <v>5.9883519206939271</v>
      </c>
      <c r="I10" s="16"/>
      <c r="J10" s="30"/>
      <c r="K10" s="20"/>
    </row>
    <row r="11" spans="1:28" ht="15.75" thickBot="1" x14ac:dyDescent="0.3">
      <c r="A11" s="9">
        <v>4853</v>
      </c>
      <c r="B11" s="9"/>
      <c r="C11" s="9">
        <f t="shared" si="1"/>
        <v>638</v>
      </c>
      <c r="D11" s="9"/>
      <c r="E11" s="9">
        <v>34.94</v>
      </c>
      <c r="F11" s="9">
        <f t="shared" si="3"/>
        <v>276.56999999999994</v>
      </c>
      <c r="G11" s="10">
        <f t="shared" si="0"/>
        <v>5.476489028213166</v>
      </c>
      <c r="H11" s="10">
        <f t="shared" si="2"/>
        <v>5.9184677937085377</v>
      </c>
      <c r="I11" s="17">
        <v>40270</v>
      </c>
      <c r="J11" s="31"/>
      <c r="K11" s="20"/>
    </row>
    <row r="12" spans="1:28" ht="15.75" thickBot="1" x14ac:dyDescent="0.3">
      <c r="A12" s="9">
        <v>5505</v>
      </c>
      <c r="B12" s="9"/>
      <c r="C12" s="9">
        <f t="shared" si="1"/>
        <v>652</v>
      </c>
      <c r="D12" s="9"/>
      <c r="E12" s="9">
        <v>37.26</v>
      </c>
      <c r="F12" s="9">
        <f t="shared" si="3"/>
        <v>313.82999999999993</v>
      </c>
      <c r="G12" s="10">
        <f t="shared" si="0"/>
        <v>5.7147239263803682</v>
      </c>
      <c r="H12" s="10">
        <f t="shared" si="2"/>
        <v>5.8935211267605618</v>
      </c>
      <c r="I12" s="17">
        <v>40291</v>
      </c>
      <c r="J12" s="31"/>
      <c r="K12" s="20"/>
    </row>
    <row r="13" spans="1:28" ht="15.75" thickBot="1" x14ac:dyDescent="0.3">
      <c r="A13" s="9">
        <v>6225</v>
      </c>
      <c r="B13" s="9"/>
      <c r="C13" s="9">
        <f t="shared" si="1"/>
        <v>720</v>
      </c>
      <c r="D13" s="9"/>
      <c r="E13" s="9">
        <v>38.799999999999997</v>
      </c>
      <c r="F13" s="9">
        <f t="shared" si="3"/>
        <v>352.62999999999994</v>
      </c>
      <c r="G13" s="10">
        <f t="shared" si="0"/>
        <v>5.3888888888888884</v>
      </c>
      <c r="H13" s="10">
        <f t="shared" si="2"/>
        <v>5.8334160463192708</v>
      </c>
      <c r="I13" s="17">
        <v>40306</v>
      </c>
      <c r="J13" s="31"/>
      <c r="K13" s="20"/>
    </row>
    <row r="14" spans="1:28" ht="15.75" thickBot="1" x14ac:dyDescent="0.3">
      <c r="A14" s="9">
        <v>6656</v>
      </c>
      <c r="B14" s="9"/>
      <c r="C14" s="9">
        <f t="shared" si="1"/>
        <v>431</v>
      </c>
      <c r="D14" s="9"/>
      <c r="E14" s="9">
        <v>25.99</v>
      </c>
      <c r="F14" s="9">
        <f t="shared" si="3"/>
        <v>378.61999999999995</v>
      </c>
      <c r="G14" s="10">
        <f t="shared" si="0"/>
        <v>6.0301624129930396</v>
      </c>
      <c r="H14" s="10">
        <f t="shared" si="2"/>
        <v>5.8465101914762183</v>
      </c>
      <c r="I14" s="17">
        <v>40312</v>
      </c>
      <c r="J14" s="31"/>
      <c r="K14" s="20"/>
    </row>
    <row r="15" spans="1:28" ht="15.75" thickBot="1" x14ac:dyDescent="0.3">
      <c r="A15" s="9">
        <v>7333</v>
      </c>
      <c r="B15" s="9"/>
      <c r="C15" s="9">
        <f t="shared" si="1"/>
        <v>677</v>
      </c>
      <c r="D15" s="9"/>
      <c r="E15" s="9">
        <v>43.31</v>
      </c>
      <c r="F15" s="9">
        <f t="shared" si="3"/>
        <v>421.92999999999995</v>
      </c>
      <c r="G15" s="10">
        <f t="shared" si="0"/>
        <v>6.3973412112259975</v>
      </c>
      <c r="H15" s="10">
        <f t="shared" si="2"/>
        <v>5.8986439256256107</v>
      </c>
      <c r="I15" s="16"/>
      <c r="J15" s="30"/>
      <c r="K15" s="20"/>
    </row>
    <row r="16" spans="1:28" ht="15.75" thickBot="1" x14ac:dyDescent="0.3">
      <c r="A16" s="9">
        <v>8106</v>
      </c>
      <c r="B16" s="9"/>
      <c r="C16" s="9">
        <f t="shared" si="1"/>
        <v>773</v>
      </c>
      <c r="D16" s="9"/>
      <c r="E16" s="9">
        <v>42.2</v>
      </c>
      <c r="F16" s="9">
        <f t="shared" si="3"/>
        <v>464.12999999999994</v>
      </c>
      <c r="G16" s="10">
        <f t="shared" si="0"/>
        <v>5.4592496765847347</v>
      </c>
      <c r="H16" s="10">
        <f t="shared" si="2"/>
        <v>5.8557910673732012</v>
      </c>
      <c r="I16" s="17">
        <v>40334</v>
      </c>
      <c r="J16" s="31"/>
      <c r="K16" s="20"/>
    </row>
    <row r="17" spans="1:11" ht="15.75" thickBot="1" x14ac:dyDescent="0.3">
      <c r="A17" s="9">
        <v>8687</v>
      </c>
      <c r="B17" s="9"/>
      <c r="C17" s="9">
        <f t="shared" si="1"/>
        <v>581</v>
      </c>
      <c r="D17" s="9"/>
      <c r="E17" s="9">
        <v>34.14</v>
      </c>
      <c r="F17" s="9">
        <f t="shared" si="3"/>
        <v>498.26999999999992</v>
      </c>
      <c r="G17" s="10">
        <f t="shared" si="0"/>
        <v>5.8760757314974184</v>
      </c>
      <c r="H17" s="10">
        <f t="shared" si="2"/>
        <v>5.8571764429293518</v>
      </c>
      <c r="I17" s="17">
        <v>40349</v>
      </c>
      <c r="J17" s="31"/>
      <c r="K17" s="20"/>
    </row>
    <row r="18" spans="1:11" ht="15.75" thickBot="1" x14ac:dyDescent="0.3">
      <c r="A18" s="9">
        <v>9340</v>
      </c>
      <c r="B18" s="9"/>
      <c r="C18" s="9">
        <f t="shared" si="1"/>
        <v>653</v>
      </c>
      <c r="D18" s="9"/>
      <c r="E18" s="9">
        <v>36.65</v>
      </c>
      <c r="F18" s="9">
        <f t="shared" si="3"/>
        <v>534.91999999999996</v>
      </c>
      <c r="G18" s="10">
        <f t="shared" si="0"/>
        <v>5.612557427258805</v>
      </c>
      <c r="H18" s="10">
        <f t="shared" si="2"/>
        <v>5.8397379912663752</v>
      </c>
      <c r="I18" s="16"/>
      <c r="J18" s="30"/>
      <c r="K18" s="20"/>
    </row>
    <row r="19" spans="1:11" ht="15.75" thickBot="1" x14ac:dyDescent="0.3">
      <c r="A19" s="9">
        <v>9975</v>
      </c>
      <c r="B19" s="9"/>
      <c r="C19" s="9">
        <f t="shared" si="1"/>
        <v>635</v>
      </c>
      <c r="D19" s="9"/>
      <c r="E19" s="9">
        <v>39.03</v>
      </c>
      <c r="F19" s="9">
        <f t="shared" si="3"/>
        <v>573.94999999999993</v>
      </c>
      <c r="G19" s="10">
        <f t="shared" si="0"/>
        <v>6.1464566929133859</v>
      </c>
      <c r="H19" s="10">
        <f t="shared" si="2"/>
        <v>5.8596222562531892</v>
      </c>
      <c r="I19" s="17">
        <v>40391</v>
      </c>
      <c r="J19" s="31"/>
      <c r="K19" s="20"/>
    </row>
    <row r="20" spans="1:11" ht="15.75" thickBot="1" x14ac:dyDescent="0.3">
      <c r="A20" s="9">
        <v>10537</v>
      </c>
      <c r="B20" s="9"/>
      <c r="C20" s="9">
        <f t="shared" si="1"/>
        <v>562</v>
      </c>
      <c r="D20" s="9"/>
      <c r="E20" s="9">
        <v>34.4</v>
      </c>
      <c r="F20" s="9">
        <f t="shared" si="3"/>
        <v>608.34999999999991</v>
      </c>
      <c r="G20" s="10">
        <f t="shared" si="0"/>
        <v>6.1209964412811386</v>
      </c>
      <c r="H20" s="10">
        <f t="shared" si="2"/>
        <v>5.8738051559331845</v>
      </c>
      <c r="I20" s="17">
        <v>40415</v>
      </c>
      <c r="J20" s="31"/>
      <c r="K20" s="20"/>
    </row>
    <row r="21" spans="1:11" ht="15.75" thickBot="1" x14ac:dyDescent="0.3">
      <c r="A21" s="9">
        <v>11190</v>
      </c>
      <c r="B21" s="9"/>
      <c r="C21" s="9">
        <f t="shared" si="1"/>
        <v>653</v>
      </c>
      <c r="D21" s="9"/>
      <c r="E21" s="9">
        <v>39.07</v>
      </c>
      <c r="F21" s="9">
        <f t="shared" si="3"/>
        <v>647.41999999999996</v>
      </c>
      <c r="G21" s="10">
        <f t="shared" si="0"/>
        <v>5.9831546707503831</v>
      </c>
      <c r="H21" s="10">
        <f t="shared" si="2"/>
        <v>5.8802906448683014</v>
      </c>
      <c r="I21" s="17">
        <v>40405</v>
      </c>
      <c r="J21" s="31"/>
      <c r="K21" s="20"/>
    </row>
    <row r="22" spans="1:11" ht="15.75" thickBot="1" x14ac:dyDescent="0.3">
      <c r="A22" s="9">
        <v>12187</v>
      </c>
      <c r="B22" s="9"/>
      <c r="C22" s="9">
        <f t="shared" si="1"/>
        <v>997</v>
      </c>
      <c r="D22" s="9"/>
      <c r="E22" s="9">
        <v>57.7</v>
      </c>
      <c r="F22" s="9">
        <f t="shared" si="3"/>
        <v>705.12</v>
      </c>
      <c r="G22" s="10">
        <f t="shared" si="0"/>
        <v>5.787362086258776</v>
      </c>
      <c r="H22" s="10">
        <f t="shared" si="2"/>
        <v>5.8725743316398775</v>
      </c>
      <c r="I22" s="17">
        <v>40466</v>
      </c>
      <c r="J22" s="31"/>
      <c r="K22" s="20"/>
    </row>
    <row r="23" spans="1:11" ht="15.75" thickBot="1" x14ac:dyDescent="0.3">
      <c r="A23" s="9">
        <v>12970</v>
      </c>
      <c r="B23" s="9"/>
      <c r="C23" s="9">
        <f t="shared" si="1"/>
        <v>783</v>
      </c>
      <c r="D23" s="9"/>
      <c r="E23" s="9">
        <v>44.4</v>
      </c>
      <c r="F23" s="9">
        <f t="shared" si="3"/>
        <v>749.52</v>
      </c>
      <c r="G23" s="10">
        <f t="shared" si="0"/>
        <v>5.6704980842911876</v>
      </c>
      <c r="H23" s="10">
        <f t="shared" si="2"/>
        <v>5.8602032838154807</v>
      </c>
      <c r="I23" s="17">
        <v>40492</v>
      </c>
      <c r="J23" s="31"/>
      <c r="K23" s="20"/>
    </row>
    <row r="24" spans="1:11" ht="15.75" thickBot="1" x14ac:dyDescent="0.3">
      <c r="A24" s="9">
        <v>14275</v>
      </c>
      <c r="B24" s="9"/>
      <c r="C24" s="9">
        <f t="shared" si="1"/>
        <v>1305</v>
      </c>
      <c r="D24" s="9"/>
      <c r="E24" s="9">
        <v>77</v>
      </c>
      <c r="F24" s="9">
        <f t="shared" si="3"/>
        <v>826.52</v>
      </c>
      <c r="G24" s="10">
        <f t="shared" si="0"/>
        <v>5.9003831417624522</v>
      </c>
      <c r="H24" s="10">
        <f t="shared" si="2"/>
        <v>5.8639233770840731</v>
      </c>
      <c r="I24" s="17">
        <v>40532</v>
      </c>
      <c r="J24" s="31"/>
      <c r="K24" s="20"/>
    </row>
    <row r="25" spans="1:11" ht="15.75" thickBot="1" x14ac:dyDescent="0.3">
      <c r="A25" s="9">
        <v>14875</v>
      </c>
      <c r="B25" s="9"/>
      <c r="C25" s="9">
        <f t="shared" si="1"/>
        <v>600</v>
      </c>
      <c r="D25" s="9"/>
      <c r="E25" s="9">
        <v>36.28</v>
      </c>
      <c r="F25" s="9">
        <f t="shared" si="3"/>
        <v>862.8</v>
      </c>
      <c r="G25" s="10">
        <f t="shared" si="0"/>
        <v>6.0466666666666669</v>
      </c>
      <c r="H25" s="10">
        <f t="shared" si="2"/>
        <v>5.8713848247703302</v>
      </c>
      <c r="I25" s="17">
        <v>40567</v>
      </c>
      <c r="J25" s="31"/>
      <c r="K25" s="20"/>
    </row>
    <row r="26" spans="1:11" ht="15.75" thickBot="1" x14ac:dyDescent="0.3">
      <c r="A26" s="9">
        <v>15548</v>
      </c>
      <c r="B26" s="9"/>
      <c r="C26" s="9">
        <f t="shared" si="1"/>
        <v>673</v>
      </c>
      <c r="D26" s="9"/>
      <c r="E26" s="9">
        <v>39.93</v>
      </c>
      <c r="F26" s="9">
        <f t="shared" si="3"/>
        <v>902.7299999999999</v>
      </c>
      <c r="G26" s="10">
        <f t="shared" si="0"/>
        <v>5.933135215453194</v>
      </c>
      <c r="H26" s="10">
        <f t="shared" si="2"/>
        <v>5.874089016137428</v>
      </c>
      <c r="I26" s="17">
        <v>40584</v>
      </c>
      <c r="J26" s="31"/>
      <c r="K26" s="20"/>
    </row>
    <row r="27" spans="1:11" ht="15.75" thickBot="1" x14ac:dyDescent="0.3">
      <c r="A27" s="9">
        <v>16074</v>
      </c>
      <c r="B27" s="9"/>
      <c r="C27" s="9">
        <f t="shared" si="1"/>
        <v>526</v>
      </c>
      <c r="D27" s="9"/>
      <c r="E27" s="9">
        <v>31.66</v>
      </c>
      <c r="F27" s="9">
        <f t="shared" si="3"/>
        <v>934.38999999999987</v>
      </c>
      <c r="G27" s="10">
        <f t="shared" si="0"/>
        <v>6.0190114068441067</v>
      </c>
      <c r="H27" s="10">
        <f t="shared" si="2"/>
        <v>5.8788851138794502</v>
      </c>
      <c r="I27" s="17">
        <v>40598</v>
      </c>
      <c r="J27" s="31"/>
      <c r="K27" s="20"/>
    </row>
    <row r="28" spans="1:11" ht="15.75" thickBot="1" x14ac:dyDescent="0.3">
      <c r="A28" s="9">
        <v>16735</v>
      </c>
      <c r="B28" s="9"/>
      <c r="C28" s="9">
        <f t="shared" si="1"/>
        <v>661</v>
      </c>
      <c r="D28" s="9"/>
      <c r="E28" s="9">
        <v>39.96</v>
      </c>
      <c r="F28" s="9">
        <f t="shared" si="3"/>
        <v>974.34999999999991</v>
      </c>
      <c r="G28" s="10">
        <f t="shared" si="0"/>
        <v>6.0453857791225412</v>
      </c>
      <c r="H28" s="10">
        <f>F28/((A28-180)/100)</f>
        <v>5.8855330715795819</v>
      </c>
      <c r="I28" s="17">
        <v>40617</v>
      </c>
      <c r="J28" s="31"/>
      <c r="K28" s="20"/>
    </row>
    <row r="29" spans="1:11" ht="15.75" thickBot="1" x14ac:dyDescent="0.3">
      <c r="A29" s="13">
        <v>17419</v>
      </c>
      <c r="B29" s="9"/>
      <c r="C29" s="9">
        <f t="shared" si="1"/>
        <v>684</v>
      </c>
      <c r="D29" s="9"/>
      <c r="E29" s="13">
        <v>40.25</v>
      </c>
      <c r="F29" s="9">
        <f t="shared" si="3"/>
        <v>1014.5999999999999</v>
      </c>
      <c r="G29" s="14">
        <f t="shared" si="0"/>
        <v>5.8845029239766085</v>
      </c>
      <c r="H29" s="10">
        <f t="shared" ref="H29:H34" si="4">F29/((A29-180)/100)</f>
        <v>5.8854921979233135</v>
      </c>
      <c r="I29" s="17">
        <v>40634</v>
      </c>
      <c r="J29" s="31"/>
      <c r="K29" s="20"/>
    </row>
    <row r="30" spans="1:11" ht="15.75" thickBot="1" x14ac:dyDescent="0.3">
      <c r="A30" s="9">
        <v>18058</v>
      </c>
      <c r="B30" s="9"/>
      <c r="C30" s="9">
        <f t="shared" si="1"/>
        <v>639</v>
      </c>
      <c r="D30" s="9"/>
      <c r="E30" s="13">
        <v>38.46</v>
      </c>
      <c r="F30" s="9">
        <f t="shared" si="3"/>
        <v>1053.06</v>
      </c>
      <c r="G30" s="14">
        <f t="shared" si="0"/>
        <v>6.018779342723005</v>
      </c>
      <c r="H30" s="10">
        <f t="shared" si="4"/>
        <v>5.890256180780848</v>
      </c>
      <c r="I30" s="17">
        <v>40655</v>
      </c>
      <c r="J30" s="31"/>
      <c r="K30" s="20"/>
    </row>
    <row r="31" spans="1:11" ht="15.75" thickBot="1" x14ac:dyDescent="0.3">
      <c r="A31" s="9">
        <v>18712</v>
      </c>
      <c r="B31" s="9"/>
      <c r="C31" s="9">
        <f t="shared" si="1"/>
        <v>654</v>
      </c>
      <c r="D31" s="9"/>
      <c r="E31" s="13">
        <v>39.520000000000003</v>
      </c>
      <c r="F31" s="9">
        <f t="shared" si="3"/>
        <v>1092.58</v>
      </c>
      <c r="G31" s="14">
        <f t="shared" si="0"/>
        <v>6.0428134556574928</v>
      </c>
      <c r="H31" s="10">
        <f t="shared" si="4"/>
        <v>5.8956399740988559</v>
      </c>
      <c r="I31" s="17">
        <v>40686</v>
      </c>
      <c r="J31" s="31"/>
      <c r="K31" s="20"/>
    </row>
    <row r="32" spans="1:11" ht="15.75" thickBot="1" x14ac:dyDescent="0.3">
      <c r="A32" s="9">
        <v>19421</v>
      </c>
      <c r="B32" s="9"/>
      <c r="C32" s="9">
        <f t="shared" si="1"/>
        <v>709</v>
      </c>
      <c r="D32" s="9"/>
      <c r="E32" s="13">
        <v>41.25</v>
      </c>
      <c r="F32" s="9">
        <f t="shared" si="3"/>
        <v>1133.83</v>
      </c>
      <c r="G32" s="14">
        <f t="shared" si="0"/>
        <v>5.8180535966149511</v>
      </c>
      <c r="H32" s="10">
        <f t="shared" si="4"/>
        <v>5.8927810404864607</v>
      </c>
      <c r="I32" s="16" t="s">
        <v>4</v>
      </c>
      <c r="J32" s="30"/>
      <c r="K32" s="20">
        <v>34.4</v>
      </c>
    </row>
    <row r="33" spans="1:14" ht="15.75" thickBot="1" x14ac:dyDescent="0.3">
      <c r="A33" s="9">
        <v>20119</v>
      </c>
      <c r="B33" s="9"/>
      <c r="C33" s="9">
        <f t="shared" si="1"/>
        <v>698</v>
      </c>
      <c r="D33" s="9"/>
      <c r="E33" s="13">
        <v>40.44</v>
      </c>
      <c r="F33" s="9">
        <f t="shared" si="3"/>
        <v>1174.27</v>
      </c>
      <c r="G33" s="14">
        <f t="shared" si="0"/>
        <v>5.7936962750716328</v>
      </c>
      <c r="H33" s="10">
        <f t="shared" si="4"/>
        <v>5.8893124028286277</v>
      </c>
      <c r="I33" s="17">
        <v>40723</v>
      </c>
      <c r="J33" s="31"/>
      <c r="K33" s="20">
        <v>34.4</v>
      </c>
    </row>
    <row r="34" spans="1:14" ht="15.75" thickBot="1" x14ac:dyDescent="0.3">
      <c r="A34" s="9">
        <v>20839</v>
      </c>
      <c r="B34" s="9"/>
      <c r="C34" s="9">
        <f t="shared" si="1"/>
        <v>720</v>
      </c>
      <c r="D34" s="9"/>
      <c r="E34" s="13">
        <v>40.69</v>
      </c>
      <c r="F34" s="9">
        <f t="shared" si="3"/>
        <v>1214.96</v>
      </c>
      <c r="G34" s="14">
        <f t="shared" si="0"/>
        <v>5.6513888888888886</v>
      </c>
      <c r="H34" s="10">
        <f t="shared" si="4"/>
        <v>5.8810203785275181</v>
      </c>
      <c r="I34" s="16"/>
      <c r="J34" s="30"/>
      <c r="K34" s="21">
        <v>34.4</v>
      </c>
    </row>
    <row r="35" spans="1:14" ht="15.75" thickBot="1" x14ac:dyDescent="0.3">
      <c r="A35" s="9">
        <v>22159</v>
      </c>
      <c r="B35" s="9"/>
      <c r="C35" s="9">
        <f t="shared" ref="C35:C40" si="5">A35-A34</f>
        <v>1320</v>
      </c>
      <c r="D35" s="9"/>
      <c r="E35" s="13">
        <v>78.400000000000006</v>
      </c>
      <c r="F35" s="9">
        <f t="shared" ref="F35:F41" si="6">F34+E35</f>
        <v>1293.3600000000001</v>
      </c>
      <c r="G35" s="14">
        <f t="shared" ref="G35:G41" si="7">E35/(C35/100)</f>
        <v>5.9393939393939403</v>
      </c>
      <c r="H35" s="10">
        <f t="shared" ref="H35:H41" si="8">F35/((A35-180)/100)</f>
        <v>5.8845261385868337</v>
      </c>
      <c r="I35" s="16"/>
      <c r="J35" s="31"/>
      <c r="K35" s="21">
        <v>34.4</v>
      </c>
    </row>
    <row r="36" spans="1:14" ht="15.75" thickBot="1" x14ac:dyDescent="0.3">
      <c r="A36" s="9">
        <v>22881</v>
      </c>
      <c r="B36" s="9"/>
      <c r="C36" s="9">
        <f t="shared" si="5"/>
        <v>722</v>
      </c>
      <c r="D36" s="9"/>
      <c r="E36" s="13">
        <v>41.01</v>
      </c>
      <c r="F36" s="9">
        <f t="shared" si="6"/>
        <v>1334.3700000000001</v>
      </c>
      <c r="G36" s="14">
        <f t="shared" si="7"/>
        <v>5.6800554016620497</v>
      </c>
      <c r="H36" s="10">
        <f t="shared" si="8"/>
        <v>5.8780229945817375</v>
      </c>
      <c r="I36" s="17">
        <v>40781</v>
      </c>
      <c r="J36" s="30"/>
      <c r="K36" s="21">
        <v>33.9</v>
      </c>
    </row>
    <row r="37" spans="1:14" ht="15.75" thickBot="1" x14ac:dyDescent="0.3">
      <c r="A37" s="9">
        <v>23536</v>
      </c>
      <c r="B37" s="9"/>
      <c r="C37" s="9">
        <f t="shared" si="5"/>
        <v>655</v>
      </c>
      <c r="D37" s="9"/>
      <c r="E37" s="13">
        <v>37.14</v>
      </c>
      <c r="F37" s="9">
        <f t="shared" si="6"/>
        <v>1371.5100000000002</v>
      </c>
      <c r="G37" s="14">
        <f t="shared" si="7"/>
        <v>5.6702290076335879</v>
      </c>
      <c r="H37" s="10">
        <f t="shared" si="8"/>
        <v>5.8721955814351778</v>
      </c>
      <c r="I37" s="17">
        <v>40792</v>
      </c>
      <c r="J37" s="31"/>
      <c r="K37" s="21">
        <v>33.9</v>
      </c>
    </row>
    <row r="38" spans="1:14" ht="15.75" thickBot="1" x14ac:dyDescent="0.3">
      <c r="A38" s="9">
        <v>24233</v>
      </c>
      <c r="B38" s="9"/>
      <c r="C38" s="9">
        <f t="shared" si="5"/>
        <v>697</v>
      </c>
      <c r="D38" s="9"/>
      <c r="E38" s="13">
        <v>39.54</v>
      </c>
      <c r="F38" s="9">
        <f t="shared" si="6"/>
        <v>1411.0500000000002</v>
      </c>
      <c r="G38" s="14">
        <f t="shared" si="7"/>
        <v>5.672883787661406</v>
      </c>
      <c r="H38" s="10">
        <f t="shared" si="8"/>
        <v>5.866419989190538</v>
      </c>
      <c r="I38" s="17">
        <v>40816</v>
      </c>
      <c r="J38" s="30"/>
      <c r="K38" s="21">
        <v>34.9</v>
      </c>
    </row>
    <row r="39" spans="1:14" ht="15.75" thickBot="1" x14ac:dyDescent="0.3">
      <c r="A39" s="9">
        <v>24881</v>
      </c>
      <c r="B39" s="9"/>
      <c r="C39" s="9">
        <f t="shared" si="5"/>
        <v>648</v>
      </c>
      <c r="D39" s="9"/>
      <c r="E39" s="13">
        <v>38.549999999999997</v>
      </c>
      <c r="F39" s="9">
        <f t="shared" si="6"/>
        <v>1449.6000000000001</v>
      </c>
      <c r="G39" s="14">
        <f t="shared" si="7"/>
        <v>5.9490740740740735</v>
      </c>
      <c r="H39" s="10">
        <f t="shared" si="8"/>
        <v>5.8685883162625005</v>
      </c>
      <c r="I39" s="17">
        <v>40838</v>
      </c>
      <c r="J39" s="31"/>
      <c r="K39" s="21">
        <v>34.5</v>
      </c>
    </row>
    <row r="40" spans="1:14" ht="15.75" thickBot="1" x14ac:dyDescent="0.3">
      <c r="A40" s="9">
        <v>25555</v>
      </c>
      <c r="B40" s="9"/>
      <c r="C40" s="9">
        <f t="shared" si="5"/>
        <v>674</v>
      </c>
      <c r="D40" s="9"/>
      <c r="E40" s="13">
        <v>40.56</v>
      </c>
      <c r="F40" s="9">
        <f t="shared" si="6"/>
        <v>1490.16</v>
      </c>
      <c r="G40" s="14">
        <f t="shared" si="7"/>
        <v>6.017804154302671</v>
      </c>
      <c r="H40" s="10">
        <f t="shared" si="8"/>
        <v>5.8725517241379315</v>
      </c>
      <c r="I40" s="17">
        <v>40851</v>
      </c>
      <c r="J40" s="30"/>
      <c r="K40" s="21">
        <v>34.5</v>
      </c>
    </row>
    <row r="41" spans="1:14" ht="15.75" thickBot="1" x14ac:dyDescent="0.3">
      <c r="A41" s="9">
        <v>26260</v>
      </c>
      <c r="B41" s="9"/>
      <c r="C41" s="9">
        <f>A41-A40</f>
        <v>705</v>
      </c>
      <c r="D41" s="9"/>
      <c r="E41" s="13">
        <v>41.44</v>
      </c>
      <c r="F41" s="9">
        <f t="shared" si="6"/>
        <v>1531.6000000000001</v>
      </c>
      <c r="G41" s="14">
        <f t="shared" si="7"/>
        <v>5.8780141843971627</v>
      </c>
      <c r="H41" s="10">
        <f t="shared" si="8"/>
        <v>5.8726993865030677</v>
      </c>
      <c r="I41" s="17">
        <v>40869</v>
      </c>
      <c r="J41" s="31"/>
      <c r="K41" s="21">
        <v>34.5</v>
      </c>
    </row>
    <row r="42" spans="1:14" ht="15.75" thickBot="1" x14ac:dyDescent="0.3">
      <c r="A42" s="9">
        <v>26967</v>
      </c>
      <c r="B42" s="9"/>
      <c r="C42" s="9">
        <f>A42-A41</f>
        <v>707</v>
      </c>
      <c r="D42" s="9"/>
      <c r="E42" s="13">
        <v>42.23</v>
      </c>
      <c r="F42" s="9">
        <f>F41+E42</f>
        <v>1573.8300000000002</v>
      </c>
      <c r="G42" s="14">
        <f>E42/(C42/100)</f>
        <v>5.9731258840169721</v>
      </c>
      <c r="H42" s="10">
        <f>F42/((A42-180)/100)</f>
        <v>5.8753499832008069</v>
      </c>
      <c r="I42" s="17">
        <v>40886</v>
      </c>
      <c r="J42" s="30"/>
      <c r="K42" s="21">
        <v>34.1</v>
      </c>
    </row>
    <row r="43" spans="1:14" ht="16.5" thickBot="1" x14ac:dyDescent="0.3">
      <c r="A43" s="9">
        <v>27564</v>
      </c>
      <c r="B43" s="9"/>
      <c r="C43" s="9">
        <f>A43-A42</f>
        <v>597</v>
      </c>
      <c r="D43" s="9"/>
      <c r="E43" s="13">
        <v>35.07</v>
      </c>
      <c r="F43" s="9">
        <f>F42+E43</f>
        <v>1608.9</v>
      </c>
      <c r="G43" s="14">
        <f t="shared" ref="G43:G51" si="9">E43/(C43/100)</f>
        <v>5.8743718592964829</v>
      </c>
      <c r="H43" s="10">
        <f t="shared" ref="H43:H51" si="10">F43/((A43-180)/100)</f>
        <v>5.8753286590709912</v>
      </c>
      <c r="I43" s="17">
        <v>40900</v>
      </c>
      <c r="J43" s="31"/>
      <c r="K43" s="21">
        <v>34.5</v>
      </c>
      <c r="L43" s="42">
        <v>2012</v>
      </c>
      <c r="M43" s="43"/>
    </row>
    <row r="44" spans="1:14" ht="15.75" thickBot="1" x14ac:dyDescent="0.3">
      <c r="A44" s="9">
        <v>28113</v>
      </c>
      <c r="B44" s="9"/>
      <c r="C44" s="9">
        <f t="shared" ref="C44:C50" si="11">A44-A43</f>
        <v>549</v>
      </c>
      <c r="D44" s="9"/>
      <c r="E44" s="13">
        <v>34.93</v>
      </c>
      <c r="F44" s="9">
        <f t="shared" ref="F44:F51" si="12">F43+E44</f>
        <v>1643.8300000000002</v>
      </c>
      <c r="G44" s="14">
        <f t="shared" si="9"/>
        <v>6.3624772313296898</v>
      </c>
      <c r="H44" s="10">
        <f t="shared" si="10"/>
        <v>5.8849031611355755</v>
      </c>
      <c r="I44" s="17">
        <v>40910</v>
      </c>
      <c r="J44" s="30"/>
      <c r="K44" s="24">
        <v>37.24</v>
      </c>
      <c r="L44" t="s">
        <v>6</v>
      </c>
      <c r="M44" t="s">
        <v>7</v>
      </c>
      <c r="N44" s="25">
        <v>1.46</v>
      </c>
    </row>
    <row r="45" spans="1:14" ht="15.75" thickBot="1" x14ac:dyDescent="0.3">
      <c r="A45" s="9">
        <v>28816</v>
      </c>
      <c r="B45" s="9"/>
      <c r="C45" s="9">
        <f>A45-A44</f>
        <v>703</v>
      </c>
      <c r="D45" s="9"/>
      <c r="E45" s="13">
        <v>40.6</v>
      </c>
      <c r="F45" s="9">
        <f>F44+E45</f>
        <v>1684.43</v>
      </c>
      <c r="G45" s="14">
        <f t="shared" si="9"/>
        <v>5.7752489331436703</v>
      </c>
      <c r="H45" s="10">
        <f t="shared" si="10"/>
        <v>5.8822112026819386</v>
      </c>
      <c r="I45" s="17">
        <v>40918</v>
      </c>
      <c r="J45" s="31"/>
      <c r="K45" s="21">
        <v>34.5</v>
      </c>
    </row>
    <row r="46" spans="1:14" ht="15.75" thickBot="1" x14ac:dyDescent="0.3">
      <c r="A46" s="9">
        <v>29400</v>
      </c>
      <c r="B46" s="9"/>
      <c r="C46" s="9">
        <f t="shared" si="11"/>
        <v>584</v>
      </c>
      <c r="D46" s="9"/>
      <c r="E46" s="13">
        <v>33.950000000000003</v>
      </c>
      <c r="F46" s="9">
        <f t="shared" si="12"/>
        <v>1718.38</v>
      </c>
      <c r="G46" s="14">
        <f t="shared" si="9"/>
        <v>5.8133561643835625</v>
      </c>
      <c r="H46" s="10">
        <f t="shared" si="10"/>
        <v>5.8808350444900759</v>
      </c>
      <c r="I46" s="17">
        <v>40935</v>
      </c>
      <c r="J46" s="30"/>
      <c r="K46" s="21">
        <v>35.299999999999997</v>
      </c>
    </row>
    <row r="47" spans="1:14" ht="15.75" thickBot="1" x14ac:dyDescent="0.3">
      <c r="A47" s="9">
        <v>30041</v>
      </c>
      <c r="B47" s="9"/>
      <c r="C47" s="9">
        <f t="shared" si="11"/>
        <v>641</v>
      </c>
      <c r="D47" s="9"/>
      <c r="E47" s="13">
        <v>40.119999999999997</v>
      </c>
      <c r="F47" s="9">
        <f t="shared" si="12"/>
        <v>1758.5</v>
      </c>
      <c r="G47" s="14">
        <f t="shared" si="9"/>
        <v>6.2589703588143522</v>
      </c>
      <c r="H47" s="10">
        <f t="shared" si="10"/>
        <v>5.8889521449382132</v>
      </c>
      <c r="I47" s="17">
        <v>40959</v>
      </c>
      <c r="J47" s="31"/>
      <c r="K47" s="21">
        <v>35.4</v>
      </c>
    </row>
    <row r="48" spans="1:14" ht="15.75" thickBot="1" x14ac:dyDescent="0.3">
      <c r="A48" s="9">
        <v>30764</v>
      </c>
      <c r="B48" s="9"/>
      <c r="C48" s="9">
        <f t="shared" si="11"/>
        <v>723</v>
      </c>
      <c r="D48" s="9"/>
      <c r="E48" s="13">
        <v>42.32</v>
      </c>
      <c r="F48" s="9">
        <f t="shared" si="12"/>
        <v>1800.82</v>
      </c>
      <c r="G48" s="14">
        <f t="shared" si="9"/>
        <v>5.8533886583679111</v>
      </c>
      <c r="H48" s="10">
        <f t="shared" si="10"/>
        <v>5.8881114308134972</v>
      </c>
      <c r="I48" s="17">
        <v>40976</v>
      </c>
      <c r="J48" s="31"/>
      <c r="K48" s="21">
        <v>36.4</v>
      </c>
    </row>
    <row r="49" spans="1:14" ht="15.75" thickBot="1" x14ac:dyDescent="0.3">
      <c r="A49" s="9">
        <v>31433</v>
      </c>
      <c r="B49" s="9"/>
      <c r="C49" s="9">
        <f t="shared" si="11"/>
        <v>669</v>
      </c>
      <c r="D49" s="9"/>
      <c r="E49" s="13">
        <v>40.659999999999997</v>
      </c>
      <c r="F49" s="9">
        <f t="shared" si="12"/>
        <v>1841.48</v>
      </c>
      <c r="G49" s="14">
        <f t="shared" si="9"/>
        <v>6.0777279521674128</v>
      </c>
      <c r="H49" s="10">
        <f t="shared" si="10"/>
        <v>5.8921703516462429</v>
      </c>
      <c r="I49" s="17">
        <v>40261</v>
      </c>
      <c r="J49" s="31"/>
      <c r="K49" s="24">
        <v>36.9</v>
      </c>
    </row>
    <row r="50" spans="1:14" ht="15.75" thickBot="1" x14ac:dyDescent="0.3">
      <c r="A50" s="9">
        <v>32075</v>
      </c>
      <c r="B50" s="9"/>
      <c r="C50" s="9">
        <f t="shared" si="11"/>
        <v>642</v>
      </c>
      <c r="D50" s="9"/>
      <c r="E50" s="13">
        <v>36.85</v>
      </c>
      <c r="F50" s="9">
        <f t="shared" si="12"/>
        <v>1878.33</v>
      </c>
      <c r="G50" s="14">
        <f t="shared" si="9"/>
        <v>5.7398753894081</v>
      </c>
      <c r="H50" s="10">
        <f t="shared" si="10"/>
        <v>5.8891048753723156</v>
      </c>
      <c r="I50" s="17">
        <v>41015</v>
      </c>
      <c r="J50" s="31"/>
      <c r="K50" s="24">
        <v>36.9</v>
      </c>
    </row>
    <row r="51" spans="1:14" ht="15.75" thickBot="1" x14ac:dyDescent="0.3">
      <c r="A51" s="9">
        <v>32768</v>
      </c>
      <c r="B51" s="9"/>
      <c r="C51" s="9">
        <f>A51-A50</f>
        <v>693</v>
      </c>
      <c r="D51" s="9"/>
      <c r="E51" s="13">
        <v>39.659999999999997</v>
      </c>
      <c r="F51" s="9">
        <f t="shared" si="12"/>
        <v>1917.99</v>
      </c>
      <c r="G51" s="14">
        <f t="shared" si="9"/>
        <v>5.7229437229437226</v>
      </c>
      <c r="H51" s="10">
        <f t="shared" si="10"/>
        <v>5.8855713759666139</v>
      </c>
      <c r="I51" s="17">
        <v>41033</v>
      </c>
      <c r="J51" s="31"/>
      <c r="K51" s="21">
        <v>37.299999999999997</v>
      </c>
    </row>
    <row r="52" spans="1:14" ht="15.75" thickBot="1" x14ac:dyDescent="0.3">
      <c r="A52" s="9">
        <v>33444</v>
      </c>
      <c r="B52" s="9"/>
      <c r="C52" s="9">
        <f>A52-A51</f>
        <v>676</v>
      </c>
      <c r="D52" s="9"/>
      <c r="E52" s="13">
        <v>39.5</v>
      </c>
      <c r="F52" s="9">
        <f t="shared" ref="F52:F60" si="13">F51+E52</f>
        <v>1957.49</v>
      </c>
      <c r="G52" s="14">
        <f t="shared" ref="G52:G60" si="14">E52/(C52/100)</f>
        <v>5.8431952662721898</v>
      </c>
      <c r="H52" s="10">
        <f t="shared" ref="H52:H60" si="15">F52/((A52-180)/100)</f>
        <v>5.8847101972101976</v>
      </c>
      <c r="I52" s="17">
        <v>41058</v>
      </c>
      <c r="J52" s="31"/>
      <c r="K52" s="21">
        <v>36.700000000000003</v>
      </c>
    </row>
    <row r="53" spans="1:14" ht="15.75" thickBot="1" x14ac:dyDescent="0.3">
      <c r="A53" s="9">
        <v>34122</v>
      </c>
      <c r="B53" s="9"/>
      <c r="C53" s="9">
        <f t="shared" ref="C53:C60" si="16">A53-A52</f>
        <v>678</v>
      </c>
      <c r="D53" s="9"/>
      <c r="E53" s="13">
        <v>40.770000000000003</v>
      </c>
      <c r="F53" s="9">
        <f t="shared" si="13"/>
        <v>1998.26</v>
      </c>
      <c r="G53" s="14">
        <f t="shared" si="14"/>
        <v>6.0132743362831862</v>
      </c>
      <c r="H53" s="10">
        <f t="shared" si="15"/>
        <v>5.8872782982735252</v>
      </c>
      <c r="I53" s="17">
        <v>41079</v>
      </c>
      <c r="J53" s="31"/>
      <c r="K53" s="21">
        <v>36.299999999999997</v>
      </c>
    </row>
    <row r="54" spans="1:14" ht="15.75" thickBot="1" x14ac:dyDescent="0.3">
      <c r="A54" s="9">
        <v>34765</v>
      </c>
      <c r="B54" s="9"/>
      <c r="C54" s="9">
        <f t="shared" si="16"/>
        <v>643</v>
      </c>
      <c r="D54" s="9"/>
      <c r="E54" s="13">
        <v>37.15</v>
      </c>
      <c r="F54" s="9">
        <f t="shared" si="13"/>
        <v>2035.41</v>
      </c>
      <c r="G54" s="14">
        <f t="shared" si="14"/>
        <v>5.7776049766718511</v>
      </c>
      <c r="H54" s="10">
        <f t="shared" si="15"/>
        <v>5.8852392655775621</v>
      </c>
      <c r="I54" s="17">
        <v>41099</v>
      </c>
      <c r="J54" s="31"/>
      <c r="K54" s="21">
        <v>35.799999999999997</v>
      </c>
    </row>
    <row r="55" spans="1:14" ht="15.75" thickBot="1" x14ac:dyDescent="0.3">
      <c r="A55" s="9">
        <v>35170</v>
      </c>
      <c r="B55" s="9"/>
      <c r="C55" s="9">
        <f t="shared" si="16"/>
        <v>405</v>
      </c>
      <c r="D55" s="9"/>
      <c r="E55" s="13">
        <v>23.6</v>
      </c>
      <c r="F55" s="9">
        <f t="shared" si="13"/>
        <v>2059.0100000000002</v>
      </c>
      <c r="G55" s="14">
        <f t="shared" si="14"/>
        <v>5.8271604938271615</v>
      </c>
      <c r="H55" s="10">
        <f t="shared" si="15"/>
        <v>5.8845670191483288</v>
      </c>
      <c r="I55" s="17">
        <v>41110</v>
      </c>
      <c r="J55" s="31"/>
      <c r="K55" s="21">
        <v>36</v>
      </c>
      <c r="M55" s="22"/>
    </row>
    <row r="56" spans="1:14" ht="16.5" thickTop="1" thickBot="1" x14ac:dyDescent="0.3">
      <c r="A56" s="9">
        <v>35717</v>
      </c>
      <c r="B56" s="9"/>
      <c r="C56" s="9">
        <f t="shared" si="16"/>
        <v>547</v>
      </c>
      <c r="D56" s="9"/>
      <c r="E56" s="13">
        <v>41.04</v>
      </c>
      <c r="F56" s="9">
        <f t="shared" si="13"/>
        <v>2100.0500000000002</v>
      </c>
      <c r="G56" s="14">
        <f t="shared" si="14"/>
        <v>7.5027422303473497</v>
      </c>
      <c r="H56" s="10">
        <f t="shared" si="15"/>
        <v>5.9094746320736142</v>
      </c>
      <c r="I56" s="17">
        <v>41114</v>
      </c>
      <c r="J56" s="31"/>
      <c r="K56" s="24">
        <v>38.71</v>
      </c>
      <c r="L56" s="23" t="s">
        <v>6</v>
      </c>
      <c r="M56" t="s">
        <v>8</v>
      </c>
      <c r="N56" s="25">
        <v>1.5349999999999999</v>
      </c>
    </row>
    <row r="57" spans="1:14" ht="15.75" thickBot="1" x14ac:dyDescent="0.3">
      <c r="A57" s="9">
        <v>36582</v>
      </c>
      <c r="B57" s="9"/>
      <c r="C57" s="9">
        <f t="shared" si="16"/>
        <v>865</v>
      </c>
      <c r="D57" s="27">
        <f>(F57-2100.05)/((A57-35717)/100)</f>
        <v>4.5919075144508437</v>
      </c>
      <c r="E57" s="13">
        <v>39.72</v>
      </c>
      <c r="F57" s="9">
        <f t="shared" si="13"/>
        <v>2139.77</v>
      </c>
      <c r="G57" s="14">
        <f t="shared" si="14"/>
        <v>4.5919075144508668</v>
      </c>
      <c r="H57" s="10">
        <f>F57/((A57-180)/100)</f>
        <v>5.8781660348332512</v>
      </c>
      <c r="I57" s="17">
        <v>41130</v>
      </c>
      <c r="J57" s="31"/>
      <c r="K57" s="21">
        <v>36.5</v>
      </c>
    </row>
    <row r="58" spans="1:14" ht="15.75" thickBot="1" x14ac:dyDescent="0.3">
      <c r="A58" s="9">
        <v>37488</v>
      </c>
      <c r="B58" s="9"/>
      <c r="C58" s="9">
        <f t="shared" si="16"/>
        <v>906</v>
      </c>
      <c r="D58" s="27">
        <f t="shared" ref="D58:D71" si="17">(F58-2100.05)/((A58-35717)/100)</f>
        <v>4.6261998870694425</v>
      </c>
      <c r="E58" s="13">
        <v>42.21</v>
      </c>
      <c r="F58" s="9">
        <f t="shared" si="13"/>
        <v>2181.98</v>
      </c>
      <c r="G58" s="14">
        <f t="shared" si="14"/>
        <v>4.6589403973509933</v>
      </c>
      <c r="H58" s="10">
        <f t="shared" si="15"/>
        <v>5.8485579500375255</v>
      </c>
      <c r="I58" s="17">
        <v>41164</v>
      </c>
      <c r="J58" s="31"/>
      <c r="K58" s="21">
        <v>37.9</v>
      </c>
    </row>
    <row r="59" spans="1:14" ht="15.75" thickBot="1" x14ac:dyDescent="0.3">
      <c r="A59" s="9">
        <v>38339</v>
      </c>
      <c r="B59" s="9"/>
      <c r="C59" s="9">
        <f t="shared" si="16"/>
        <v>851</v>
      </c>
      <c r="D59" s="27">
        <f t="shared" si="17"/>
        <v>4.6620900076277572</v>
      </c>
      <c r="E59" s="13">
        <v>40.31</v>
      </c>
      <c r="F59" s="9">
        <f t="shared" si="13"/>
        <v>2222.29</v>
      </c>
      <c r="G59" s="14">
        <f t="shared" si="14"/>
        <v>4.7367802585193894</v>
      </c>
      <c r="H59" s="10">
        <f t="shared" si="15"/>
        <v>5.823763725464504</v>
      </c>
      <c r="I59" s="17">
        <v>41193</v>
      </c>
      <c r="J59" s="31"/>
      <c r="K59" s="21">
        <v>37.200000000000003</v>
      </c>
    </row>
    <row r="60" spans="1:14" ht="15.75" thickBot="1" x14ac:dyDescent="0.3">
      <c r="A60" s="9">
        <v>39190</v>
      </c>
      <c r="B60" s="9"/>
      <c r="C60" s="9">
        <f t="shared" si="16"/>
        <v>851</v>
      </c>
      <c r="D60" s="27">
        <f t="shared" si="17"/>
        <v>4.6893175928591901</v>
      </c>
      <c r="E60" s="13">
        <v>40.619999999999997</v>
      </c>
      <c r="F60" s="9">
        <f t="shared" si="13"/>
        <v>2262.91</v>
      </c>
      <c r="G60" s="14">
        <f t="shared" si="14"/>
        <v>4.7732079905992943</v>
      </c>
      <c r="H60" s="10">
        <f t="shared" si="15"/>
        <v>5.800845936939246</v>
      </c>
      <c r="I60" s="17">
        <v>41221</v>
      </c>
      <c r="J60" s="31"/>
      <c r="K60" s="21">
        <v>36.299999999999997</v>
      </c>
    </row>
    <row r="61" spans="1:14" ht="15.75" thickBot="1" x14ac:dyDescent="0.3">
      <c r="A61" s="9">
        <v>40025</v>
      </c>
      <c r="B61" s="9"/>
      <c r="C61" s="9">
        <f t="shared" ref="C61:C67" si="18">A61-A60</f>
        <v>835</v>
      </c>
      <c r="D61" s="27">
        <f t="shared" si="17"/>
        <v>4.6956824512534707</v>
      </c>
      <c r="E61" s="13">
        <v>39.43</v>
      </c>
      <c r="F61" s="9">
        <f t="shared" ref="F61:F67" si="19">F60+E61</f>
        <v>2302.3399999999997</v>
      </c>
      <c r="G61" s="14">
        <f t="shared" ref="G61:G67" si="20">E61/(C61/100)</f>
        <v>4.7221556886227543</v>
      </c>
      <c r="H61" s="10">
        <f t="shared" ref="H61:H67" si="21">F61/((A61-180)/100)</f>
        <v>5.7782406826452499</v>
      </c>
      <c r="I61" s="17">
        <v>41218</v>
      </c>
      <c r="J61" s="31"/>
      <c r="K61" s="21">
        <v>35.5</v>
      </c>
    </row>
    <row r="62" spans="1:14" ht="16.5" thickBot="1" x14ac:dyDescent="0.3">
      <c r="A62" s="9">
        <v>40573</v>
      </c>
      <c r="B62" s="9"/>
      <c r="C62" s="9">
        <f t="shared" si="18"/>
        <v>548</v>
      </c>
      <c r="D62" s="27">
        <f t="shared" si="17"/>
        <v>4.7506177924217381</v>
      </c>
      <c r="E62" s="13">
        <v>28.4</v>
      </c>
      <c r="F62" s="9">
        <f t="shared" si="19"/>
        <v>2330.7399999999998</v>
      </c>
      <c r="G62" s="14">
        <f t="shared" si="20"/>
        <v>5.1824817518248167</v>
      </c>
      <c r="H62" s="10">
        <f t="shared" si="21"/>
        <v>5.7701581957269816</v>
      </c>
      <c r="I62" s="17">
        <v>41264</v>
      </c>
      <c r="J62" s="31"/>
      <c r="K62" s="21">
        <v>35.200000000000003</v>
      </c>
      <c r="L62" s="42">
        <v>2013</v>
      </c>
      <c r="M62" s="43"/>
    </row>
    <row r="63" spans="1:14" ht="16.5" thickTop="1" thickBot="1" x14ac:dyDescent="0.3">
      <c r="A63" s="9">
        <v>41194</v>
      </c>
      <c r="B63" s="9"/>
      <c r="C63" s="9">
        <f t="shared" si="18"/>
        <v>621</v>
      </c>
      <c r="D63" s="27">
        <f t="shared" si="17"/>
        <v>4.8749315318604989</v>
      </c>
      <c r="E63" s="13">
        <v>36.31</v>
      </c>
      <c r="F63" s="9">
        <f t="shared" si="19"/>
        <v>2367.0499999999997</v>
      </c>
      <c r="G63" s="14">
        <f t="shared" si="20"/>
        <v>5.8470209339774559</v>
      </c>
      <c r="H63" s="10">
        <f t="shared" si="21"/>
        <v>5.7713219876139847</v>
      </c>
      <c r="I63" s="17">
        <v>41275</v>
      </c>
      <c r="J63" s="31"/>
      <c r="K63" s="24">
        <v>38.36</v>
      </c>
      <c r="L63" s="23" t="s">
        <v>6</v>
      </c>
      <c r="M63" s="26" t="s">
        <v>9</v>
      </c>
      <c r="N63" s="25">
        <v>1.5149999999999999</v>
      </c>
    </row>
    <row r="64" spans="1:14" ht="15.75" thickBot="1" x14ac:dyDescent="0.3">
      <c r="A64" s="9">
        <v>42025</v>
      </c>
      <c r="B64" s="9"/>
      <c r="C64" s="9">
        <f t="shared" si="18"/>
        <v>831</v>
      </c>
      <c r="D64" s="27">
        <f t="shared" si="17"/>
        <v>4.8734939759036084</v>
      </c>
      <c r="E64" s="13">
        <v>40.42</v>
      </c>
      <c r="F64" s="9">
        <f t="shared" si="19"/>
        <v>2407.4699999999998</v>
      </c>
      <c r="G64" s="14">
        <f t="shared" si="20"/>
        <v>4.8640192539109508</v>
      </c>
      <c r="H64" s="10">
        <f t="shared" si="21"/>
        <v>5.7533038594814192</v>
      </c>
      <c r="I64" s="17">
        <v>41290</v>
      </c>
      <c r="J64" s="31"/>
      <c r="K64" s="21">
        <v>34.9</v>
      </c>
    </row>
    <row r="65" spans="1:28" ht="15.75" thickBot="1" x14ac:dyDescent="0.3">
      <c r="A65" s="9">
        <v>42681</v>
      </c>
      <c r="B65" s="9"/>
      <c r="C65" s="9">
        <f t="shared" si="18"/>
        <v>656</v>
      </c>
      <c r="D65" s="27">
        <f t="shared" si="17"/>
        <v>4.9082423894313543</v>
      </c>
      <c r="E65" s="13">
        <v>34.39</v>
      </c>
      <c r="F65" s="9">
        <f t="shared" si="19"/>
        <v>2441.8599999999997</v>
      </c>
      <c r="G65" s="14">
        <f t="shared" si="20"/>
        <v>5.2423780487804885</v>
      </c>
      <c r="H65" s="10">
        <f t="shared" si="21"/>
        <v>5.745417754876355</v>
      </c>
      <c r="I65" s="17">
        <v>41310</v>
      </c>
      <c r="J65" s="31"/>
      <c r="K65" s="21">
        <v>34.9</v>
      </c>
    </row>
    <row r="66" spans="1:28" ht="15.75" thickBot="1" x14ac:dyDescent="0.3">
      <c r="A66" s="9">
        <v>43465</v>
      </c>
      <c r="B66" s="9"/>
      <c r="C66" s="9">
        <f t="shared" si="18"/>
        <v>784</v>
      </c>
      <c r="D66" s="27">
        <f t="shared" si="17"/>
        <v>4.9078471863706667</v>
      </c>
      <c r="E66" s="13">
        <v>38.450000000000003</v>
      </c>
      <c r="F66" s="9">
        <f t="shared" si="19"/>
        <v>2480.3099999999995</v>
      </c>
      <c r="G66" s="14">
        <f t="shared" si="20"/>
        <v>4.904336734693878</v>
      </c>
      <c r="H66" s="10">
        <f t="shared" si="21"/>
        <v>5.7301836663971342</v>
      </c>
      <c r="I66" s="17">
        <v>41339</v>
      </c>
      <c r="J66" s="31"/>
      <c r="K66" s="21">
        <v>35.9</v>
      </c>
    </row>
    <row r="67" spans="1:28" ht="15.75" thickBot="1" x14ac:dyDescent="0.3">
      <c r="A67" s="9">
        <v>44157</v>
      </c>
      <c r="B67" s="9"/>
      <c r="C67" s="9">
        <f t="shared" si="18"/>
        <v>692</v>
      </c>
      <c r="D67" s="27">
        <f t="shared" si="17"/>
        <v>4.9212085308056803</v>
      </c>
      <c r="E67" s="13">
        <v>35.090000000000003</v>
      </c>
      <c r="F67" s="9">
        <f t="shared" si="19"/>
        <v>2515.3999999999996</v>
      </c>
      <c r="G67" s="14">
        <f t="shared" si="20"/>
        <v>5.0708092485549141</v>
      </c>
      <c r="H67" s="10">
        <f t="shared" si="21"/>
        <v>5.7198080814971455</v>
      </c>
      <c r="I67" s="17" t="s">
        <v>10</v>
      </c>
      <c r="J67" s="31"/>
      <c r="K67" s="21">
        <v>35.9</v>
      </c>
    </row>
    <row r="68" spans="1:28" ht="16.5" thickTop="1" thickBot="1" x14ac:dyDescent="0.3">
      <c r="A68" s="9">
        <v>44681</v>
      </c>
      <c r="B68" s="9"/>
      <c r="C68" s="9">
        <f t="shared" ref="C68:C71" si="22">A68-A67</f>
        <v>524</v>
      </c>
      <c r="D68" s="27">
        <f t="shared" si="17"/>
        <v>5.0359214636323024</v>
      </c>
      <c r="E68" s="13">
        <v>36.07</v>
      </c>
      <c r="F68" s="9">
        <f t="shared" ref="F68:F69" si="23">F67+E68</f>
        <v>2551.4699999999998</v>
      </c>
      <c r="G68" s="14">
        <f t="shared" ref="G68:G69" si="24">E68/(C68/100)</f>
        <v>6.8835877862595414</v>
      </c>
      <c r="H68" s="10">
        <f t="shared" ref="H68:H69" si="25">F68/((A68-180)/100)</f>
        <v>5.7335116064807528</v>
      </c>
      <c r="I68" s="17">
        <v>41367</v>
      </c>
      <c r="J68" s="31"/>
      <c r="K68" s="21">
        <v>39.26</v>
      </c>
      <c r="L68" s="23" t="s">
        <v>6</v>
      </c>
      <c r="M68" s="26" t="s">
        <v>11</v>
      </c>
      <c r="N68" s="25">
        <v>1.52</v>
      </c>
    </row>
    <row r="69" spans="1:28" ht="15.75" thickBot="1" x14ac:dyDescent="0.3">
      <c r="A69" s="9">
        <v>45499</v>
      </c>
      <c r="B69" s="9"/>
      <c r="C69" s="9">
        <f t="shared" si="22"/>
        <v>818</v>
      </c>
      <c r="D69" s="27">
        <f t="shared" si="17"/>
        <v>5.0277039460233031</v>
      </c>
      <c r="E69" s="13">
        <v>40.39</v>
      </c>
      <c r="F69" s="9">
        <f t="shared" si="23"/>
        <v>2591.8599999999997</v>
      </c>
      <c r="G69" s="14">
        <f t="shared" si="24"/>
        <v>4.9376528117359415</v>
      </c>
      <c r="H69" s="10">
        <f t="shared" si="25"/>
        <v>5.7191464948476352</v>
      </c>
      <c r="I69" s="17">
        <v>41378</v>
      </c>
      <c r="J69" s="31"/>
      <c r="K69" s="21">
        <v>35.9</v>
      </c>
    </row>
    <row r="70" spans="1:28" ht="15.75" thickBot="1" x14ac:dyDescent="0.3">
      <c r="A70" s="9">
        <v>46434</v>
      </c>
      <c r="B70" s="9"/>
      <c r="C70" s="9">
        <f t="shared" ref="C70" si="26">A70-A69</f>
        <v>935</v>
      </c>
      <c r="D70" s="27">
        <f t="shared" si="17"/>
        <v>4.9716338527572965</v>
      </c>
      <c r="E70" s="13">
        <v>41</v>
      </c>
      <c r="F70" s="9">
        <f t="shared" ref="F70:F71" si="27">F69+E70</f>
        <v>2632.8599999999997</v>
      </c>
      <c r="G70" s="14">
        <f t="shared" ref="G70:G71" si="28">E70/(C70/100)</f>
        <v>4.3850267379679142</v>
      </c>
      <c r="H70" s="10">
        <f t="shared" ref="H70:H71" si="29">F70/((A70-180)/100)</f>
        <v>5.6921779737968601</v>
      </c>
      <c r="I70" s="17">
        <v>41408</v>
      </c>
      <c r="J70" s="31"/>
      <c r="K70" s="21">
        <v>34.9</v>
      </c>
    </row>
    <row r="71" spans="1:28" ht="15.75" thickBot="1" x14ac:dyDescent="0.3">
      <c r="A71" s="9">
        <v>47353</v>
      </c>
      <c r="B71" s="9"/>
      <c r="C71" s="9">
        <f t="shared" si="22"/>
        <v>919</v>
      </c>
      <c r="D71" s="27">
        <f t="shared" si="17"/>
        <v>4.927466483327601</v>
      </c>
      <c r="E71" s="13">
        <v>40.549999999999997</v>
      </c>
      <c r="F71" s="9">
        <f t="shared" si="27"/>
        <v>2673.41</v>
      </c>
      <c r="G71" s="14">
        <f t="shared" si="28"/>
        <v>4.4124047878128403</v>
      </c>
      <c r="H71" s="10">
        <f t="shared" si="29"/>
        <v>5.6672460941640344</v>
      </c>
      <c r="I71" s="17">
        <v>41444</v>
      </c>
      <c r="J71" s="31"/>
      <c r="K71" s="21">
        <v>36.5</v>
      </c>
    </row>
    <row r="72" spans="1:28" ht="15.75" thickBot="1" x14ac:dyDescent="0.3">
      <c r="A72" s="9">
        <v>48229</v>
      </c>
      <c r="B72" s="9"/>
      <c r="C72" s="9">
        <f t="shared" ref="C72:C78" si="30">A72-A71</f>
        <v>876</v>
      </c>
      <c r="D72" s="27">
        <f t="shared" ref="D72:D78" si="31">(F72-2100.05)/((A72-35717)/100)</f>
        <v>4.9008951406649599</v>
      </c>
      <c r="E72" s="13">
        <v>39.840000000000003</v>
      </c>
      <c r="F72" s="9">
        <f t="shared" ref="F72:F78" si="32">F71+E72</f>
        <v>2713.25</v>
      </c>
      <c r="G72" s="14">
        <f t="shared" ref="G72:G78" si="33">E72/(C72/100)</f>
        <v>4.5479452054794525</v>
      </c>
      <c r="H72" s="10">
        <f t="shared" ref="H72:H78" si="34">F72/((A72-180)/100)</f>
        <v>5.646839684488751</v>
      </c>
      <c r="I72" s="17">
        <v>41473</v>
      </c>
      <c r="J72" s="31"/>
      <c r="K72" s="21">
        <v>36.9</v>
      </c>
    </row>
    <row r="73" spans="1:28" ht="16.5" thickTop="1" thickBot="1" x14ac:dyDescent="0.3">
      <c r="A73" s="9">
        <v>49134</v>
      </c>
      <c r="B73" s="9"/>
      <c r="C73" s="9">
        <f t="shared" si="30"/>
        <v>905</v>
      </c>
      <c r="D73" s="27">
        <f t="shared" si="31"/>
        <v>4.8723261533874922</v>
      </c>
      <c r="E73" s="13">
        <v>40.520000000000003</v>
      </c>
      <c r="F73" s="9">
        <f t="shared" si="32"/>
        <v>2753.77</v>
      </c>
      <c r="G73" s="14">
        <f t="shared" si="33"/>
        <v>4.4773480662983429</v>
      </c>
      <c r="H73" s="10">
        <f t="shared" si="34"/>
        <v>5.6252195939044816</v>
      </c>
      <c r="I73" s="17">
        <v>41478</v>
      </c>
      <c r="J73" s="31"/>
      <c r="K73" s="21">
        <v>39.700000000000003</v>
      </c>
      <c r="L73" s="23" t="s">
        <v>12</v>
      </c>
      <c r="M73" s="26" t="s">
        <v>13</v>
      </c>
      <c r="N73" s="25">
        <v>1.53</v>
      </c>
    </row>
    <row r="74" spans="1:28" ht="15.75" thickBot="1" x14ac:dyDescent="0.3">
      <c r="A74" s="9">
        <v>50057</v>
      </c>
      <c r="B74" s="9"/>
      <c r="C74" s="9">
        <f>A74-A73</f>
        <v>923</v>
      </c>
      <c r="D74" s="27">
        <f t="shared" si="31"/>
        <v>4.8453277545327733</v>
      </c>
      <c r="E74" s="13">
        <v>41.1</v>
      </c>
      <c r="F74" s="9">
        <f t="shared" si="32"/>
        <v>2794.87</v>
      </c>
      <c r="G74" s="14">
        <f t="shared" si="33"/>
        <v>4.4528710725893825</v>
      </c>
      <c r="H74" s="10">
        <f t="shared" si="34"/>
        <v>5.6035246706898976</v>
      </c>
      <c r="I74" s="17">
        <v>41497</v>
      </c>
      <c r="J74" s="31"/>
      <c r="K74" s="21">
        <v>36.5</v>
      </c>
    </row>
    <row r="75" spans="1:28" ht="15.75" thickBot="1" x14ac:dyDescent="0.3">
      <c r="A75" s="9">
        <v>50974</v>
      </c>
      <c r="B75" s="9"/>
      <c r="C75" s="9">
        <f>A75-A74</f>
        <v>917</v>
      </c>
      <c r="D75" s="27">
        <f t="shared" si="31"/>
        <v>4.8162810513207033</v>
      </c>
      <c r="E75" s="13">
        <v>40</v>
      </c>
      <c r="F75" s="9">
        <f t="shared" si="32"/>
        <v>2834.87</v>
      </c>
      <c r="G75" s="14">
        <f t="shared" si="33"/>
        <v>4.3620501635768809</v>
      </c>
      <c r="H75" s="10">
        <f t="shared" si="34"/>
        <v>5.5811119423553963</v>
      </c>
      <c r="I75" s="17">
        <v>41526</v>
      </c>
      <c r="J75" s="31"/>
      <c r="K75" s="21">
        <v>36.200000000000003</v>
      </c>
    </row>
    <row r="76" spans="1:28" ht="15.75" thickBot="1" x14ac:dyDescent="0.3">
      <c r="A76" s="9">
        <v>51796</v>
      </c>
      <c r="B76" s="9"/>
      <c r="C76" s="9">
        <f t="shared" si="30"/>
        <v>822</v>
      </c>
      <c r="D76" s="27">
        <f t="shared" si="31"/>
        <v>4.8188942098389198</v>
      </c>
      <c r="E76" s="13">
        <v>40.01</v>
      </c>
      <c r="F76" s="9">
        <f t="shared" si="32"/>
        <v>2874.88</v>
      </c>
      <c r="G76" s="14">
        <f t="shared" si="33"/>
        <v>4.8673965936739654</v>
      </c>
      <c r="H76" s="10">
        <f t="shared" si="34"/>
        <v>5.5697458152510855</v>
      </c>
      <c r="I76" s="17">
        <v>41553</v>
      </c>
      <c r="J76" s="31"/>
      <c r="K76" s="21">
        <v>35.9</v>
      </c>
    </row>
    <row r="77" spans="1:28" ht="15.75" thickBot="1" x14ac:dyDescent="0.3">
      <c r="A77" s="9">
        <v>52552</v>
      </c>
      <c r="B77" s="9"/>
      <c r="C77" s="9">
        <f>A77-A76</f>
        <v>756</v>
      </c>
      <c r="D77" s="27">
        <f t="shared" si="31"/>
        <v>4.818651618651618</v>
      </c>
      <c r="E77" s="13">
        <v>36.39</v>
      </c>
      <c r="F77" s="9">
        <f t="shared" si="32"/>
        <v>2911.27</v>
      </c>
      <c r="G77" s="14">
        <f t="shared" si="33"/>
        <v>4.8134920634920642</v>
      </c>
      <c r="H77" s="10">
        <f t="shared" si="34"/>
        <v>5.5588291453448404</v>
      </c>
      <c r="I77" s="17">
        <v>41585</v>
      </c>
      <c r="J77" s="31" t="s">
        <v>15</v>
      </c>
      <c r="K77" s="21">
        <v>34.9</v>
      </c>
    </row>
    <row r="78" spans="1:28" ht="16.5" thickTop="1" thickBot="1" x14ac:dyDescent="0.3">
      <c r="A78" s="9"/>
      <c r="B78" s="9"/>
      <c r="C78" s="9">
        <f t="shared" si="30"/>
        <v>-52552</v>
      </c>
      <c r="D78" s="27">
        <f t="shared" si="31"/>
        <v>-2.271243385502701</v>
      </c>
      <c r="E78" s="13"/>
      <c r="F78" s="9">
        <f t="shared" si="32"/>
        <v>2911.27</v>
      </c>
      <c r="G78" s="14">
        <f t="shared" si="33"/>
        <v>0</v>
      </c>
      <c r="H78" s="10">
        <f t="shared" si="34"/>
        <v>-1617.3722222222223</v>
      </c>
      <c r="I78" s="17">
        <v>41451</v>
      </c>
      <c r="J78" s="31"/>
      <c r="K78" s="21"/>
      <c r="O78" s="34">
        <v>52932</v>
      </c>
      <c r="P78" s="35">
        <f>O78-O3</f>
        <v>380</v>
      </c>
      <c r="Q78" s="35">
        <v>22.37</v>
      </c>
      <c r="R78" s="35">
        <f>R3+Q78</f>
        <v>22.37</v>
      </c>
      <c r="S78" s="36">
        <f>Q78/((P78-W78)/100)</f>
        <v>6.7787878787878793</v>
      </c>
      <c r="T78" s="36">
        <f>R78/((O78-52552-(V78*W2))/100)</f>
        <v>6.7787878787878793</v>
      </c>
      <c r="U78" s="35">
        <v>10</v>
      </c>
      <c r="V78" s="35">
        <f>V3+U78</f>
        <v>10</v>
      </c>
      <c r="W78" s="35">
        <f>U78*W2</f>
        <v>50</v>
      </c>
      <c r="X78" s="37">
        <v>41597</v>
      </c>
      <c r="Y78" s="35">
        <v>15.5</v>
      </c>
      <c r="Z78" s="35">
        <v>34.9</v>
      </c>
      <c r="AA78" s="36">
        <f>(((P78-W78)/100)*AA2*Z78)-(((P78-W78)/100)*S78*Y78)</f>
        <v>240.63199999999995</v>
      </c>
      <c r="AB78" s="52">
        <f>AB3+AA78</f>
        <v>240.63199999999995</v>
      </c>
    </row>
    <row r="79" spans="1:28" ht="16.5" thickTop="1" thickBot="1" x14ac:dyDescent="0.3">
      <c r="O79" s="34">
        <v>52933</v>
      </c>
      <c r="P79" s="35">
        <f>O79-O4</f>
        <v>52933</v>
      </c>
      <c r="Q79" s="35"/>
      <c r="R79" s="35">
        <f>R78+Q79</f>
        <v>22.37</v>
      </c>
      <c r="S79" s="36">
        <f>Q79/((P79-W79)/100)</f>
        <v>0</v>
      </c>
      <c r="T79" s="36">
        <f>R79/((O79-52552-(V79*W2))/100)</f>
        <v>6.7583081570996981</v>
      </c>
      <c r="U79" s="35"/>
      <c r="V79" s="35">
        <f>V78+U79</f>
        <v>10</v>
      </c>
      <c r="W79" s="35">
        <f>U79*W2</f>
        <v>0</v>
      </c>
      <c r="X79" s="37"/>
      <c r="Y79" s="35"/>
      <c r="Z79" s="35"/>
      <c r="AA79" s="36">
        <f>(((P79-W79)/100)*AA2*Z79)-(((P79-W79)/100)*S79*Y79)</f>
        <v>0</v>
      </c>
      <c r="AB79" s="52">
        <f>AB78+AA79</f>
        <v>240.63199999999995</v>
      </c>
    </row>
    <row r="80" spans="1:28" ht="15.75" thickBot="1" x14ac:dyDescent="0.3">
      <c r="O80" s="38"/>
      <c r="P80" s="39"/>
      <c r="Q80" s="39"/>
      <c r="R80" s="39"/>
      <c r="S80" s="40"/>
      <c r="T80" s="40"/>
      <c r="U80" s="39"/>
      <c r="V80" s="39"/>
      <c r="W80" s="39"/>
      <c r="X80" s="41"/>
      <c r="Y80" s="39"/>
      <c r="Z80" s="39"/>
      <c r="AA80" s="40"/>
      <c r="AB80" s="53"/>
    </row>
    <row r="81" spans="15:28" ht="16.5" thickTop="1" thickBot="1" x14ac:dyDescent="0.3">
      <c r="O81" s="38"/>
      <c r="P81" s="39"/>
      <c r="Q81" s="39"/>
      <c r="R81" s="39"/>
      <c r="S81" s="40"/>
      <c r="T81" s="40"/>
      <c r="U81" s="39"/>
      <c r="V81" s="39"/>
      <c r="W81" s="39"/>
      <c r="X81" s="41"/>
      <c r="Y81" s="39"/>
      <c r="Z81" s="39"/>
      <c r="AA81" s="40"/>
      <c r="AB81" s="53"/>
    </row>
    <row r="82" spans="15:28" ht="16.5" thickTop="1" thickBot="1" x14ac:dyDescent="0.3">
      <c r="O82" s="38"/>
      <c r="P82" s="39"/>
      <c r="Q82" s="39"/>
      <c r="R82" s="39"/>
      <c r="S82" s="40"/>
      <c r="T82" s="40"/>
      <c r="U82" s="39"/>
      <c r="V82" s="39"/>
      <c r="W82" s="39"/>
      <c r="X82" s="41"/>
      <c r="Y82" s="39"/>
      <c r="Z82" s="39"/>
      <c r="AA82" s="40"/>
      <c r="AB82" s="53"/>
    </row>
    <row r="83" spans="15:28" ht="15.75" thickTop="1" x14ac:dyDescent="0.25"/>
  </sheetData>
  <mergeCells count="2">
    <mergeCell ref="L43:M43"/>
    <mergeCell ref="L62:M62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fredy</dc:creator>
  <cp:lastModifiedBy>rusty</cp:lastModifiedBy>
  <dcterms:created xsi:type="dcterms:W3CDTF">2011-03-17T14:44:16Z</dcterms:created>
  <dcterms:modified xsi:type="dcterms:W3CDTF">2013-11-21T15:17:39Z</dcterms:modified>
</cp:coreProperties>
</file>